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showSheetTabs="0" xWindow="-15" yWindow="-285" windowWidth="11955" windowHeight="6975" tabRatio="768"/>
  </bookViews>
  <sheets>
    <sheet name="Index" sheetId="15" r:id="rId1"/>
    <sheet name="PropertyInfo" sheetId="45" r:id="rId2"/>
    <sheet name="IncomeDebt" sheetId="46" r:id="rId3"/>
    <sheet name="TaxExpenses" sheetId="47" r:id="rId4"/>
    <sheet name="UnitSumm" sheetId="52" r:id="rId5"/>
    <sheet name="CAP2$" sheetId="64" r:id="rId6"/>
    <sheet name="Report" sheetId="2" r:id="rId7"/>
    <sheet name="APOD" sheetId="5" r:id="rId8"/>
    <sheet name="RentRoll" sheetId="9" state="hidden" r:id="rId9"/>
    <sheet name="RentScen" sheetId="16" r:id="rId10"/>
    <sheet name="5YR" sheetId="63" state="hidden" r:id="rId11"/>
    <sheet name="UA" sheetId="62" r:id="rId12"/>
    <sheet name="Worksheet" sheetId="1" state="hidden" r:id="rId13"/>
  </sheets>
  <definedNames>
    <definedName name="_xlnm.Print_Area" localSheetId="10">'5YR'!$B$2:$H$44</definedName>
    <definedName name="_xlnm.Print_Area" localSheetId="7">APOD!$A$1:$I$59</definedName>
    <definedName name="_xlnm.Print_Area" localSheetId="2">IncomeDebt!$A$1:$I$28</definedName>
    <definedName name="_xlnm.Print_Area" localSheetId="0">Index!$A$1:$R$21</definedName>
    <definedName name="_xlnm.Print_Area" localSheetId="1">PropertyInfo!$A$1:$I$30</definedName>
    <definedName name="_xlnm.Print_Area" localSheetId="9">RentScen!$A$1:$H$43</definedName>
    <definedName name="_xlnm.Print_Area" localSheetId="6">Report!$A$1:$P$109</definedName>
    <definedName name="_xlnm.Print_Area" localSheetId="3">TaxExpenses!$A$1:$I$33</definedName>
    <definedName name="_xlnm.Print_Area" localSheetId="4">UnitSumm!$A$1:$I$15</definedName>
    <definedName name="_xlnm.Print_Area" localSheetId="12">Worksheet!$B$1:$I$100</definedName>
    <definedName name="yes">IncomeDebt!$S$4:$S$5</definedName>
  </definedNames>
  <calcPr calcId="145621"/>
  <webPublishObjects count="1">
    <webPublishObject id="4303" divId="Rental Cash Flow_4303" destinationFile="C:\Documents and Settings\hariceaga\Desktop\Page.htm"/>
  </webPublishObjects>
</workbook>
</file>

<file path=xl/calcChain.xml><?xml version="1.0" encoding="utf-8"?>
<calcChain xmlns="http://schemas.openxmlformats.org/spreadsheetml/2006/main">
  <c r="G15" i="47" l="1"/>
  <c r="O12" i="47" l="1"/>
  <c r="O11" i="47"/>
  <c r="O13" i="47" l="1"/>
  <c r="P28" i="2" s="1"/>
  <c r="P15" i="47"/>
  <c r="I15" i="47" s="1"/>
  <c r="E9" i="64"/>
  <c r="J13" i="63"/>
  <c r="J16" i="63"/>
  <c r="I13" i="63"/>
  <c r="I16" i="63"/>
  <c r="D11" i="47"/>
  <c r="D61" i="1" s="1"/>
  <c r="F29" i="2" s="1"/>
  <c r="D17" i="1"/>
  <c r="L15" i="63" s="1"/>
  <c r="I38" i="1"/>
  <c r="D46" i="1"/>
  <c r="D38" i="1"/>
  <c r="H24" i="2" s="1"/>
  <c r="D39" i="1"/>
  <c r="J24" i="2" s="1"/>
  <c r="D40" i="1"/>
  <c r="L24" i="2" s="1"/>
  <c r="D41" i="1"/>
  <c r="D42" i="1"/>
  <c r="N24" i="2"/>
  <c r="D50" i="1"/>
  <c r="N26" i="2"/>
  <c r="I42" i="1"/>
  <c r="N25" i="2"/>
  <c r="I39" i="1"/>
  <c r="J25" i="2"/>
  <c r="J26" i="2"/>
  <c r="I11" i="5"/>
  <c r="C5" i="52"/>
  <c r="D88" i="1" s="1"/>
  <c r="C92" i="1"/>
  <c r="C9" i="9" s="1"/>
  <c r="C7" i="63"/>
  <c r="C93" i="1"/>
  <c r="C8" i="63"/>
  <c r="C94" i="1"/>
  <c r="C9" i="63"/>
  <c r="C95" i="1"/>
  <c r="C10" i="63"/>
  <c r="C96" i="1"/>
  <c r="C11" i="63"/>
  <c r="C97" i="1"/>
  <c r="C12" i="63"/>
  <c r="C98" i="1"/>
  <c r="C91" i="1"/>
  <c r="C6" i="63" s="1"/>
  <c r="H92" i="1"/>
  <c r="D7" i="63" s="1"/>
  <c r="H93" i="1"/>
  <c r="D8" i="63" s="1"/>
  <c r="H94" i="1"/>
  <c r="D9" i="63" s="1"/>
  <c r="H95" i="1"/>
  <c r="D10" i="63" s="1"/>
  <c r="H96" i="1"/>
  <c r="D11" i="63" s="1"/>
  <c r="H97" i="1"/>
  <c r="D12" i="63" s="1"/>
  <c r="H98" i="1"/>
  <c r="H91" i="1"/>
  <c r="D6" i="63" s="1"/>
  <c r="E92" i="1"/>
  <c r="E7" i="16" s="1"/>
  <c r="E93" i="1"/>
  <c r="E8" i="63" s="1"/>
  <c r="E94" i="1"/>
  <c r="E9" i="16" s="1"/>
  <c r="J9" i="16" s="1"/>
  <c r="E95" i="1"/>
  <c r="E10" i="63" s="1"/>
  <c r="E96" i="1"/>
  <c r="E11" i="16" s="1"/>
  <c r="J11" i="16" s="1"/>
  <c r="E97" i="1"/>
  <c r="E12" i="63" s="1"/>
  <c r="E98" i="1"/>
  <c r="D15" i="9" s="1"/>
  <c r="E91" i="1"/>
  <c r="E6" i="63" s="1"/>
  <c r="D92" i="1"/>
  <c r="B7" i="63" s="1"/>
  <c r="D93" i="1"/>
  <c r="B8" i="63" s="1"/>
  <c r="D94" i="1"/>
  <c r="B9" i="63" s="1"/>
  <c r="D95" i="1"/>
  <c r="B10" i="63" s="1"/>
  <c r="D96" i="1"/>
  <c r="B11" i="63" s="1"/>
  <c r="D97" i="1"/>
  <c r="B12" i="63" s="1"/>
  <c r="D98" i="1"/>
  <c r="B15" i="9" s="1"/>
  <c r="D91" i="1"/>
  <c r="B6" i="63" s="1"/>
  <c r="D89" i="1"/>
  <c r="D62" i="1"/>
  <c r="F30" i="2" s="1"/>
  <c r="D63" i="1"/>
  <c r="D64" i="1"/>
  <c r="F32" i="2" s="1"/>
  <c r="D65" i="1"/>
  <c r="F33" i="2" s="1"/>
  <c r="D66" i="1"/>
  <c r="F34" i="2" s="1"/>
  <c r="D67" i="1"/>
  <c r="D68" i="1"/>
  <c r="F36" i="2" s="1"/>
  <c r="D69" i="1"/>
  <c r="F37" i="2" s="1"/>
  <c r="D70" i="1"/>
  <c r="F38" i="2" s="1"/>
  <c r="D71" i="1"/>
  <c r="D72" i="1"/>
  <c r="N29" i="2" s="1"/>
  <c r="D73" i="1"/>
  <c r="N30" i="2" s="1"/>
  <c r="D74" i="1"/>
  <c r="N31" i="2" s="1"/>
  <c r="D75" i="1"/>
  <c r="D76" i="1"/>
  <c r="N33" i="2" s="1"/>
  <c r="D77" i="1"/>
  <c r="N34" i="2" s="1"/>
  <c r="D78" i="1"/>
  <c r="N35" i="2" s="1"/>
  <c r="D79" i="1"/>
  <c r="D80" i="1"/>
  <c r="N37" i="2" s="1"/>
  <c r="D81" i="1"/>
  <c r="N38" i="2" s="1"/>
  <c r="D82" i="1"/>
  <c r="N39" i="2" s="1"/>
  <c r="D57" i="1"/>
  <c r="D56" i="1"/>
  <c r="D48" i="1"/>
  <c r="L26" i="2" s="1"/>
  <c r="D49" i="1"/>
  <c r="I40" i="1"/>
  <c r="L25" i="2" s="1"/>
  <c r="I41" i="1"/>
  <c r="I35" i="1"/>
  <c r="H79" i="2" s="1"/>
  <c r="I32" i="1"/>
  <c r="H43" i="5" s="1"/>
  <c r="I33" i="1"/>
  <c r="D32" i="1"/>
  <c r="D33" i="1"/>
  <c r="L17" i="63" s="1"/>
  <c r="I17" i="63" s="1"/>
  <c r="I18" i="63" s="1"/>
  <c r="D31" i="1"/>
  <c r="E6" i="9" s="1"/>
  <c r="I18" i="1"/>
  <c r="I19" i="1"/>
  <c r="I20" i="1"/>
  <c r="I17" i="1"/>
  <c r="D18" i="1"/>
  <c r="I56" i="1" s="1"/>
  <c r="H73" i="2" s="1"/>
  <c r="D19" i="1"/>
  <c r="D11" i="2" s="1"/>
  <c r="G5" i="5" s="1"/>
  <c r="D20" i="1"/>
  <c r="F11" i="2" s="1"/>
  <c r="D21" i="1"/>
  <c r="H11" i="2" s="1"/>
  <c r="D22" i="1"/>
  <c r="J11" i="2" s="1"/>
  <c r="D23" i="1"/>
  <c r="D24" i="1"/>
  <c r="E5" i="5" s="1"/>
  <c r="D25" i="1"/>
  <c r="P11" i="2" s="1"/>
  <c r="D26" i="1"/>
  <c r="I8" i="1"/>
  <c r="H75" i="2" s="1"/>
  <c r="I7" i="1"/>
  <c r="F5" i="2" s="1"/>
  <c r="D7" i="1"/>
  <c r="L6" i="2" s="1"/>
  <c r="D8" i="1"/>
  <c r="D9" i="1"/>
  <c r="D10" i="1"/>
  <c r="D11" i="1"/>
  <c r="D12" i="1"/>
  <c r="D6" i="1"/>
  <c r="F6" i="2" s="1"/>
  <c r="I6" i="47"/>
  <c r="D8" i="47"/>
  <c r="D9" i="46"/>
  <c r="H44" i="5"/>
  <c r="B7" i="16"/>
  <c r="K7" i="16" s="1"/>
  <c r="B8" i="16"/>
  <c r="K8" i="16" s="1"/>
  <c r="B9" i="16"/>
  <c r="K9" i="16" s="1"/>
  <c r="B10" i="16"/>
  <c r="K10" i="16" s="1"/>
  <c r="B11" i="16"/>
  <c r="K11" i="16" s="1"/>
  <c r="B12" i="16"/>
  <c r="K12" i="16" s="1"/>
  <c r="J17" i="16"/>
  <c r="H19" i="2"/>
  <c r="J19" i="16"/>
  <c r="F19" i="16" s="1"/>
  <c r="F31" i="2"/>
  <c r="F35" i="2"/>
  <c r="F39" i="2"/>
  <c r="N32" i="2"/>
  <c r="N36" i="2"/>
  <c r="L9" i="16"/>
  <c r="M10" i="16"/>
  <c r="D7" i="16"/>
  <c r="D8" i="16"/>
  <c r="D9" i="16"/>
  <c r="D10" i="16"/>
  <c r="D11" i="16"/>
  <c r="D12" i="16"/>
  <c r="C7" i="16"/>
  <c r="C8" i="16"/>
  <c r="C9" i="16"/>
  <c r="C10" i="16"/>
  <c r="C11" i="16"/>
  <c r="C12" i="16"/>
  <c r="D5" i="5"/>
  <c r="F6" i="9"/>
  <c r="C6" i="9"/>
  <c r="D12" i="9"/>
  <c r="C10" i="9"/>
  <c r="C11" i="9"/>
  <c r="C12" i="9"/>
  <c r="C13" i="9"/>
  <c r="C14" i="9"/>
  <c r="C15" i="9"/>
  <c r="B10" i="9"/>
  <c r="B12" i="9"/>
  <c r="B14" i="9"/>
  <c r="C3" i="9"/>
  <c r="P5" i="2"/>
  <c r="H26" i="2"/>
  <c r="H25" i="2"/>
  <c r="L11" i="2"/>
  <c r="L19" i="63"/>
  <c r="G19" i="63" s="1"/>
  <c r="F19" i="63"/>
  <c r="H19" i="16"/>
  <c r="J19" i="63"/>
  <c r="M9" i="16"/>
  <c r="L12" i="16"/>
  <c r="L10" i="16"/>
  <c r="L8" i="16"/>
  <c r="M12" i="16"/>
  <c r="M8" i="16"/>
  <c r="L11" i="16"/>
  <c r="J7" i="16" l="1"/>
  <c r="B6" i="16"/>
  <c r="M6" i="16" s="1"/>
  <c r="D33" i="47"/>
  <c r="O15" i="47" s="1"/>
  <c r="F8" i="2"/>
  <c r="C3" i="63" s="1"/>
  <c r="N11" i="2"/>
  <c r="B6" i="9"/>
  <c r="D6" i="9" s="1"/>
  <c r="C5" i="5"/>
  <c r="P29" i="2"/>
  <c r="H46" i="2" s="1"/>
  <c r="D83" i="1"/>
  <c r="E6" i="16"/>
  <c r="J6" i="16" s="1"/>
  <c r="D8" i="9"/>
  <c r="N6" i="63"/>
  <c r="M6" i="63"/>
  <c r="B8" i="9"/>
  <c r="C8" i="9"/>
  <c r="D43" i="1"/>
  <c r="F24" i="2" s="1"/>
  <c r="D58" i="1"/>
  <c r="D34" i="1"/>
  <c r="H20" i="2" s="1"/>
  <c r="H44" i="2" s="1"/>
  <c r="N44" i="2" s="1"/>
  <c r="I9" i="5" s="1"/>
  <c r="J17" i="63"/>
  <c r="J18" i="63" s="1"/>
  <c r="J20" i="63" s="1"/>
  <c r="O6" i="63"/>
  <c r="I43" i="1"/>
  <c r="F25" i="2" s="1"/>
  <c r="R25" i="2" s="1"/>
  <c r="M11" i="16"/>
  <c r="G19" i="16"/>
  <c r="B11" i="9"/>
  <c r="D11" i="9"/>
  <c r="H18" i="2"/>
  <c r="H43" i="2" s="1"/>
  <c r="N43" i="2" s="1"/>
  <c r="I8" i="5" s="1"/>
  <c r="D6" i="16"/>
  <c r="E12" i="16"/>
  <c r="J12" i="16" s="1"/>
  <c r="E10" i="16"/>
  <c r="J10" i="16" s="1"/>
  <c r="E8" i="16"/>
  <c r="J8" i="16" s="1"/>
  <c r="L6" i="63"/>
  <c r="E11" i="63"/>
  <c r="E9" i="63"/>
  <c r="E7" i="63"/>
  <c r="L7" i="63" s="1"/>
  <c r="E19" i="16"/>
  <c r="D14" i="9"/>
  <c r="D10" i="9"/>
  <c r="C6" i="16"/>
  <c r="D51" i="1"/>
  <c r="F26" i="2" s="1"/>
  <c r="T26" i="2" s="1"/>
  <c r="L7" i="16"/>
  <c r="M7" i="16"/>
  <c r="H19" i="63"/>
  <c r="B11" i="2"/>
  <c r="C4" i="5"/>
  <c r="B13" i="9"/>
  <c r="B9" i="9"/>
  <c r="D13" i="9"/>
  <c r="D9" i="9"/>
  <c r="I3" i="5"/>
  <c r="E34" i="5" s="1"/>
  <c r="H81" i="2"/>
  <c r="E26" i="5"/>
  <c r="D26" i="46"/>
  <c r="E31" i="5"/>
  <c r="J15" i="16"/>
  <c r="P101" i="2"/>
  <c r="G53" i="5" s="1"/>
  <c r="I18" i="46"/>
  <c r="D18" i="46"/>
  <c r="M11" i="63"/>
  <c r="L11" i="63"/>
  <c r="O11" i="63"/>
  <c r="N11" i="63"/>
  <c r="M9" i="63"/>
  <c r="O9" i="63"/>
  <c r="L9" i="63"/>
  <c r="N9" i="63"/>
  <c r="M7" i="63"/>
  <c r="O7" i="63"/>
  <c r="N7" i="63"/>
  <c r="M12" i="63"/>
  <c r="N12" i="63"/>
  <c r="O12" i="63"/>
  <c r="L12" i="63"/>
  <c r="M10" i="63"/>
  <c r="L10" i="63"/>
  <c r="N10" i="63"/>
  <c r="O10" i="63"/>
  <c r="L8" i="63"/>
  <c r="M8" i="63"/>
  <c r="N8" i="63"/>
  <c r="O8" i="63"/>
  <c r="O13" i="63" s="1"/>
  <c r="H13" i="63" s="1"/>
  <c r="I29" i="63"/>
  <c r="J29" i="63"/>
  <c r="R24" i="2"/>
  <c r="T24" i="2"/>
  <c r="I19" i="63"/>
  <c r="I20" i="63" s="1"/>
  <c r="E19" i="63"/>
  <c r="G31" i="5" l="1"/>
  <c r="T25" i="2"/>
  <c r="E27" i="5"/>
  <c r="F27" i="5" s="1"/>
  <c r="M13" i="16"/>
  <c r="H13" i="16" s="1"/>
  <c r="H28" i="16" s="1"/>
  <c r="N13" i="63"/>
  <c r="G13" i="63" s="1"/>
  <c r="G16" i="63" s="1"/>
  <c r="J13" i="16"/>
  <c r="E13" i="16" s="1"/>
  <c r="E16" i="16" s="1"/>
  <c r="K6" i="16"/>
  <c r="K13" i="16" s="1"/>
  <c r="F13" i="16" s="1"/>
  <c r="F28" i="16" s="1"/>
  <c r="L6" i="16"/>
  <c r="L13" i="16" s="1"/>
  <c r="G13" i="16" s="1"/>
  <c r="C3" i="16"/>
  <c r="R26" i="2"/>
  <c r="H49" i="5" s="1"/>
  <c r="H67" i="2"/>
  <c r="H72" i="2" s="1"/>
  <c r="E23" i="5"/>
  <c r="G23" i="5" s="1"/>
  <c r="E18" i="5"/>
  <c r="G18" i="5" s="1"/>
  <c r="G26" i="5"/>
  <c r="G34" i="5"/>
  <c r="P46" i="2"/>
  <c r="N46" i="2"/>
  <c r="L21" i="63" s="1"/>
  <c r="E21" i="63" s="1"/>
  <c r="F21" i="63" s="1"/>
  <c r="G21" i="63" s="1"/>
  <c r="H21" i="63" s="1"/>
  <c r="I21" i="63" s="1"/>
  <c r="I22" i="63" s="1"/>
  <c r="H60" i="2"/>
  <c r="N60" i="2" s="1"/>
  <c r="E19" i="5"/>
  <c r="G19" i="5" s="1"/>
  <c r="E35" i="5"/>
  <c r="G35" i="5" s="1"/>
  <c r="H15" i="2"/>
  <c r="P24" i="2" s="1"/>
  <c r="E30" i="5"/>
  <c r="G30" i="5" s="1"/>
  <c r="G55" i="5"/>
  <c r="H58" i="2"/>
  <c r="N58" i="2" s="1"/>
  <c r="E21" i="5"/>
  <c r="G21" i="5" s="1"/>
  <c r="E29" i="5"/>
  <c r="G29" i="5" s="1"/>
  <c r="E15" i="5"/>
  <c r="G15" i="5" s="1"/>
  <c r="E22" i="5"/>
  <c r="G22" i="5" s="1"/>
  <c r="E17" i="5"/>
  <c r="G17" i="5" s="1"/>
  <c r="E25" i="5"/>
  <c r="G25" i="5" s="1"/>
  <c r="E33" i="5"/>
  <c r="G33" i="5" s="1"/>
  <c r="F31" i="5"/>
  <c r="F26" i="5"/>
  <c r="F18" i="5"/>
  <c r="I10" i="5"/>
  <c r="I12" i="5" s="1"/>
  <c r="H57" i="2"/>
  <c r="N57" i="2" s="1"/>
  <c r="H45" i="2"/>
  <c r="E17" i="16"/>
  <c r="E18" i="16" s="1"/>
  <c r="E20" i="16" s="1"/>
  <c r="L13" i="63"/>
  <c r="E13" i="63" s="1"/>
  <c r="E16" i="63" s="1"/>
  <c r="E37" i="5"/>
  <c r="F37" i="5" s="1"/>
  <c r="E16" i="5"/>
  <c r="G16" i="5" s="1"/>
  <c r="E32" i="5"/>
  <c r="E20" i="5"/>
  <c r="G20" i="5" s="1"/>
  <c r="E36" i="5"/>
  <c r="G36" i="5" s="1"/>
  <c r="G54" i="5"/>
  <c r="E28" i="5"/>
  <c r="G28" i="5" s="1"/>
  <c r="E24" i="5"/>
  <c r="I6" i="46"/>
  <c r="I31" i="1" s="1"/>
  <c r="H42" i="5" s="1"/>
  <c r="H45" i="5" s="1"/>
  <c r="F19" i="5"/>
  <c r="F36" i="5"/>
  <c r="F23" i="5"/>
  <c r="F34" i="5"/>
  <c r="H16" i="63"/>
  <c r="H29" i="63"/>
  <c r="N45" i="2"/>
  <c r="H47" i="2"/>
  <c r="M13" i="63"/>
  <c r="F13" i="63" s="1"/>
  <c r="H16" i="16" l="1"/>
  <c r="H17" i="16" s="1"/>
  <c r="H18" i="16" s="1"/>
  <c r="H20" i="16" s="1"/>
  <c r="E29" i="63"/>
  <c r="E28" i="16"/>
  <c r="G29" i="63"/>
  <c r="P26" i="2"/>
  <c r="O88" i="2"/>
  <c r="O93" i="2" s="1"/>
  <c r="P25" i="2"/>
  <c r="H59" i="2"/>
  <c r="N59" i="2" s="1"/>
  <c r="F29" i="5"/>
  <c r="G27" i="5"/>
  <c r="F16" i="16"/>
  <c r="F17" i="16" s="1"/>
  <c r="F18" i="16" s="1"/>
  <c r="F20" i="16" s="1"/>
  <c r="G16" i="16"/>
  <c r="G17" i="16" s="1"/>
  <c r="G18" i="16" s="1"/>
  <c r="G20" i="16" s="1"/>
  <c r="G28" i="16"/>
  <c r="F20" i="5"/>
  <c r="J21" i="16"/>
  <c r="E21" i="16" s="1"/>
  <c r="F21" i="16" s="1"/>
  <c r="G21" i="16" s="1"/>
  <c r="H21" i="16" s="1"/>
  <c r="H22" i="16" s="1"/>
  <c r="F30" i="5"/>
  <c r="F35" i="5"/>
  <c r="F28" i="5"/>
  <c r="F21" i="5"/>
  <c r="F17" i="5"/>
  <c r="F16" i="5"/>
  <c r="F33" i="5"/>
  <c r="F15" i="5"/>
  <c r="F22" i="5"/>
  <c r="F25" i="5"/>
  <c r="I4" i="5"/>
  <c r="I5" i="5" s="1"/>
  <c r="H48" i="5" s="1"/>
  <c r="G24" i="5"/>
  <c r="F24" i="5"/>
  <c r="G32" i="5"/>
  <c r="F32" i="5"/>
  <c r="I37" i="5"/>
  <c r="I39" i="5" s="1"/>
  <c r="H50" i="5" s="1"/>
  <c r="G56" i="5"/>
  <c r="G37" i="5"/>
  <c r="I28" i="63"/>
  <c r="H61" i="2"/>
  <c r="N61" i="2" s="1"/>
  <c r="N47" i="2"/>
  <c r="G17" i="63"/>
  <c r="G18" i="63" s="1"/>
  <c r="G20" i="63" s="1"/>
  <c r="H17" i="63"/>
  <c r="H18" i="63" s="1"/>
  <c r="H20" i="63" s="1"/>
  <c r="E17" i="63"/>
  <c r="E18" i="63" s="1"/>
  <c r="E20" i="63" s="1"/>
  <c r="F16" i="63"/>
  <c r="F29" i="63"/>
  <c r="J21" i="63"/>
  <c r="I33" i="63"/>
  <c r="H48" i="2" l="1"/>
  <c r="H66" i="2" s="1"/>
  <c r="H69" i="2" s="1"/>
  <c r="H32" i="16"/>
  <c r="E22" i="16"/>
  <c r="E27" i="16" s="1"/>
  <c r="E32" i="16"/>
  <c r="G32" i="16"/>
  <c r="G22" i="16"/>
  <c r="G27" i="16" s="1"/>
  <c r="G22" i="63"/>
  <c r="G33" i="63"/>
  <c r="N48" i="2"/>
  <c r="E22" i="63"/>
  <c r="E33" i="63"/>
  <c r="F22" i="16"/>
  <c r="F32" i="16"/>
  <c r="P103" i="2"/>
  <c r="O97" i="2"/>
  <c r="G52" i="5" s="1"/>
  <c r="H71" i="2"/>
  <c r="H74" i="2" s="1"/>
  <c r="H77" i="2" s="1"/>
  <c r="H22" i="63"/>
  <c r="H33" i="63"/>
  <c r="J33" i="63"/>
  <c r="J22" i="63"/>
  <c r="F17" i="63"/>
  <c r="F18" i="63" s="1"/>
  <c r="F20" i="63" s="1"/>
  <c r="H27" i="16"/>
  <c r="H50" i="2" l="1"/>
  <c r="H64" i="2" s="1"/>
  <c r="N64" i="2" s="1"/>
  <c r="H62" i="2"/>
  <c r="N62" i="2" s="1"/>
  <c r="O99" i="2"/>
  <c r="F22" i="63"/>
  <c r="F33" i="63"/>
  <c r="J28" i="63"/>
  <c r="H28" i="63"/>
  <c r="J23" i="16"/>
  <c r="E23" i="16" s="1"/>
  <c r="L23" i="63"/>
  <c r="E23" i="63" s="1"/>
  <c r="E24" i="63" s="1"/>
  <c r="E30" i="63" s="1"/>
  <c r="G28" i="63"/>
  <c r="F27" i="16"/>
  <c r="E28" i="63"/>
  <c r="N50" i="2" l="1"/>
  <c r="E31" i="63"/>
  <c r="F23" i="16"/>
  <c r="E31" i="16"/>
  <c r="E24" i="16"/>
  <c r="E29" i="16" s="1"/>
  <c r="E30" i="16"/>
  <c r="F28" i="63"/>
  <c r="O87" i="2"/>
  <c r="P85" i="2" s="1"/>
  <c r="O95" i="2"/>
  <c r="G57" i="5" s="1"/>
  <c r="O92" i="2"/>
  <c r="O90" i="2" s="1"/>
  <c r="E32" i="63"/>
  <c r="F23" i="63"/>
  <c r="F24" i="63" s="1"/>
  <c r="F30" i="63" s="1"/>
  <c r="G23" i="16" l="1"/>
  <c r="F31" i="16"/>
  <c r="F30" i="16"/>
  <c r="F24" i="16"/>
  <c r="F29" i="16" s="1"/>
  <c r="F31" i="63"/>
  <c r="G23" i="63"/>
  <c r="F32" i="63"/>
  <c r="H23" i="16" l="1"/>
  <c r="G31" i="16"/>
  <c r="G30" i="16"/>
  <c r="G24" i="16"/>
  <c r="G29" i="16" s="1"/>
  <c r="H23" i="63"/>
  <c r="G32" i="63"/>
  <c r="G24" i="63"/>
  <c r="G30" i="63" s="1"/>
  <c r="G31" i="63"/>
  <c r="I23" i="63" l="1"/>
  <c r="H32" i="63"/>
  <c r="H31" i="63"/>
  <c r="H24" i="63"/>
  <c r="H30" i="63" s="1"/>
  <c r="H31" i="16"/>
  <c r="H30" i="16"/>
  <c r="H24" i="16"/>
  <c r="H29" i="16" s="1"/>
  <c r="J23" i="63" l="1"/>
  <c r="I31" i="63"/>
  <c r="I32" i="63"/>
  <c r="I24" i="63"/>
  <c r="I30" i="63" s="1"/>
  <c r="J32" i="63" l="1"/>
  <c r="J31" i="63"/>
  <c r="J24" i="63"/>
  <c r="J30" i="63" s="1"/>
</calcChain>
</file>

<file path=xl/comments1.xml><?xml version="1.0" encoding="utf-8"?>
<comments xmlns="http://schemas.openxmlformats.org/spreadsheetml/2006/main">
  <authors>
    <author>Hector Ariceaga</author>
  </authors>
  <commentList>
    <comment ref="O87" authorId="0">
      <text>
        <r>
          <rPr>
            <b/>
            <sz val="8"/>
            <color indexed="81"/>
            <rFont val="Tahoma"/>
            <family val="2"/>
          </rPr>
          <t>Return on Investement with Appreciation</t>
        </r>
        <r>
          <rPr>
            <sz val="8"/>
            <color indexed="81"/>
            <rFont val="Tahoma"/>
            <family val="2"/>
          </rPr>
          <t xml:space="preserve">
(Cash Flow Before Tax + Principle Reduction +Tax Saved/Paid + Appreciation) / Cash Invested</t>
        </r>
      </text>
    </comment>
    <comment ref="O95" authorId="0">
      <text>
        <r>
          <rPr>
            <b/>
            <sz val="8"/>
            <color indexed="81"/>
            <rFont val="Tahoma"/>
            <family val="2"/>
          </rPr>
          <t xml:space="preserve">Cash on Cash Return   </t>
        </r>
        <r>
          <rPr>
            <sz val="8"/>
            <color indexed="81"/>
            <rFont val="Tahoma"/>
            <family val="2"/>
          </rPr>
          <t xml:space="preserve">                                        
Cash on Cash Return is a percentage that measures the return on cash invested in an income producing property.  It is </t>
        </r>
        <r>
          <rPr>
            <u/>
            <sz val="8"/>
            <color indexed="81"/>
            <rFont val="Tahoma"/>
            <family val="2"/>
          </rPr>
          <t>calculated by dividing before-tax cash flow by the amount of cash invested</t>
        </r>
        <r>
          <rPr>
            <sz val="8"/>
            <color indexed="81"/>
            <rFont val="Tahoma"/>
            <family val="2"/>
          </rPr>
          <t xml:space="preserve"> and is expressed as a percentage.
</t>
        </r>
      </text>
    </comment>
    <comment ref="O97" authorId="0">
      <text>
        <r>
          <rPr>
            <b/>
            <sz val="8"/>
            <color indexed="81"/>
            <rFont val="Tahoma"/>
            <family val="2"/>
          </rPr>
          <t>Cap Rate  - Capitalization Rate</t>
        </r>
        <r>
          <rPr>
            <sz val="8"/>
            <color indexed="81"/>
            <rFont val="Tahoma"/>
            <family val="2"/>
          </rPr>
          <t xml:space="preserve">
The Capitalization Rate or Cap Rate is a ratio used to estimate the value of income producing properties.  Put simply, the cap rate is the</t>
        </r>
        <r>
          <rPr>
            <u/>
            <sz val="8"/>
            <color indexed="81"/>
            <rFont val="Tahoma"/>
            <family val="2"/>
          </rPr>
          <t xml:space="preserve"> net operating income divided by the sales price</t>
        </r>
        <r>
          <rPr>
            <sz val="8"/>
            <color indexed="81"/>
            <rFont val="Tahoma"/>
            <family val="2"/>
          </rPr>
          <t xml:space="preserve"> or value of a property expressed as a percentage.
Investors, lenders and appraisers use the cap rate to estimate the purchase price for different types of  income producing properties by dividing NOI by Cap Rate.
A market cap rate is determined by evaluating the financial data of similar properties which have recently sold in a specific market. The Cap Rate calculation incorporates a property's selling price, gross rents, non rental income, vacancy amount and operating expenses thus providing a good estimation of value.
</t>
        </r>
        <r>
          <rPr>
            <i/>
            <u/>
            <sz val="8"/>
            <color indexed="81"/>
            <rFont val="Tahoma"/>
            <family val="2"/>
          </rPr>
          <t>Generally</t>
        </r>
        <r>
          <rPr>
            <sz val="8"/>
            <color indexed="81"/>
            <rFont val="Tahoma"/>
            <family val="2"/>
          </rPr>
          <t xml:space="preserve"> sellers want to sell low Cap Rates and buyers want to try to buy at high Cap Rates.</t>
        </r>
      </text>
    </comment>
    <comment ref="O99" authorId="0">
      <text>
        <r>
          <rPr>
            <b/>
            <sz val="8"/>
            <color indexed="81"/>
            <rFont val="Tahoma"/>
            <family val="2"/>
          </rPr>
          <t xml:space="preserve">Debt Coverage Ratio                                                
</t>
        </r>
        <r>
          <rPr>
            <sz val="8"/>
            <color indexed="81"/>
            <rFont val="Tahoma"/>
            <family val="2"/>
          </rPr>
          <t xml:space="preserve"> 
Also known as Debt Service Coverage Ratio (DSCR).  The debt coverage ratio is a widely used benchmark which measures an income producing property's ability to cover the monthly mortgage payments. The DCR is </t>
        </r>
        <r>
          <rPr>
            <u/>
            <sz val="8"/>
            <color indexed="81"/>
            <rFont val="Tahoma"/>
            <family val="2"/>
          </rPr>
          <t>calculated by dividing the net operating income (NOI) by a properties annual debt service</t>
        </r>
        <r>
          <rPr>
            <sz val="8"/>
            <color indexed="81"/>
            <rFont val="Tahoma"/>
            <family val="2"/>
          </rPr>
          <t>.  Annual debt service equals the annual total of all interest and principal paid for all loans on a property.
A debt coverage ratio of less than 1 indicates that the income generated by a property is insufficient to cover the mortgage payments and operating expenses.  For example, a DCR of .9 indicates a negative income.  There is only enough income available after paying operating expenses to pay 90% of the annual mortgage payments or debt service.  A property with a DCR of 1.25 generates 1.25 times as much annual  income as the annual debt service on the property.  In this example, the property creates 25% more income (NOI) than is required to cover the annual debt service.</t>
        </r>
        <r>
          <rPr>
            <b/>
            <sz val="8"/>
            <color indexed="81"/>
            <rFont val="Tahoma"/>
            <family val="2"/>
          </rPr>
          <t xml:space="preserve">
</t>
        </r>
      </text>
    </comment>
    <comment ref="P101" authorId="0">
      <text>
        <r>
          <rPr>
            <b/>
            <sz val="8"/>
            <color indexed="81"/>
            <rFont val="Tahoma"/>
            <family val="2"/>
          </rPr>
          <t xml:space="preserve">Gross Rent Multiplier - GRM  </t>
        </r>
        <r>
          <rPr>
            <sz val="8"/>
            <color indexed="81"/>
            <rFont val="Tahoma"/>
            <family val="2"/>
          </rPr>
          <t xml:space="preserve">                                    
The Gross Rent Multiplier or GRM is a ratio that is used to estimate the value of income producing properties.  The GRM provides a rough estimate of value.   Only two pieces of financial information are required to calculate the Gross Rent Multiplier for a property, the sales price and the total gross rents possible.
If this information is available for multiple sales of similar types of income properties in a particular area, it can then be used to estimate the market value of other similar properties in that area.  Some investors use a monthly Gross Rent Multiplier and some use a Yearly GRM.  The monthly Gross Rent Multiplier is equal to the </t>
        </r>
        <r>
          <rPr>
            <u/>
            <sz val="8"/>
            <color indexed="81"/>
            <rFont val="Tahoma"/>
            <family val="2"/>
          </rPr>
          <t>Sales Price of a property divided by the potential monthly gross income</t>
        </r>
        <r>
          <rPr>
            <sz val="8"/>
            <color indexed="81"/>
            <rFont val="Tahoma"/>
            <family val="2"/>
          </rPr>
          <t xml:space="preserve"> and </t>
        </r>
        <r>
          <rPr>
            <u/>
            <sz val="8"/>
            <color indexed="81"/>
            <rFont val="Tahoma"/>
            <family val="2"/>
          </rPr>
          <t>the Yearly GRM is the Sales Price divided by the yearly potential gross income.</t>
        </r>
        <r>
          <rPr>
            <sz val="8"/>
            <color indexed="81"/>
            <rFont val="Tahoma"/>
            <family val="2"/>
          </rPr>
          <t xml:space="preserve">    
</t>
        </r>
      </text>
    </comment>
    <comment ref="P103" authorId="0">
      <text>
        <r>
          <rPr>
            <b/>
            <sz val="8"/>
            <color indexed="81"/>
            <rFont val="Tahoma"/>
            <family val="2"/>
          </rPr>
          <t xml:space="preserve">Net Income Multiplier - NIM: </t>
        </r>
        <r>
          <rPr>
            <sz val="8"/>
            <color indexed="81"/>
            <rFont val="Tahoma"/>
            <family val="2"/>
          </rPr>
          <t xml:space="preserve">                         
The Net Income Multiplier or NIM is a factor that is used to estimate the market value of income producing properties.  It is equal to the </t>
        </r>
        <r>
          <rPr>
            <u/>
            <sz val="8"/>
            <color indexed="81"/>
            <rFont val="Tahoma"/>
            <family val="2"/>
          </rPr>
          <t>market value of a property divided by the net operating income</t>
        </r>
        <r>
          <rPr>
            <sz val="8"/>
            <color indexed="81"/>
            <rFont val="Tahoma"/>
            <family val="2"/>
          </rPr>
          <t xml:space="preserve"> or NOI.
</t>
        </r>
      </text>
    </comment>
  </commentList>
</comments>
</file>

<file path=xl/sharedStrings.xml><?xml version="1.0" encoding="utf-8"?>
<sst xmlns="http://schemas.openxmlformats.org/spreadsheetml/2006/main" count="483" uniqueCount="251">
  <si>
    <t>Prepared by</t>
  </si>
  <si>
    <t>Contact</t>
  </si>
  <si>
    <t>Phone 1</t>
  </si>
  <si>
    <t>Phone 2</t>
  </si>
  <si>
    <t>Notes</t>
  </si>
  <si>
    <t>Street</t>
  </si>
  <si>
    <t>City</t>
  </si>
  <si>
    <t>State</t>
  </si>
  <si>
    <t>Zip</t>
  </si>
  <si>
    <t>Prepared For</t>
  </si>
  <si>
    <t>Property Information</t>
  </si>
  <si>
    <t>List Price</t>
  </si>
  <si>
    <t>Square Footage</t>
  </si>
  <si>
    <t>Total Rooms</t>
  </si>
  <si>
    <t>Bedrooms</t>
  </si>
  <si>
    <t>Bathrooms</t>
  </si>
  <si>
    <t>Garage</t>
  </si>
  <si>
    <t>Year Built</t>
  </si>
  <si>
    <t>Style</t>
  </si>
  <si>
    <t>Amenities</t>
  </si>
  <si>
    <t>Other Income</t>
  </si>
  <si>
    <t>Vacancy %</t>
  </si>
  <si>
    <t>Vacancy Allowance</t>
  </si>
  <si>
    <t>Debt Service</t>
  </si>
  <si>
    <t>1st Mortgage</t>
  </si>
  <si>
    <t>LTV</t>
  </si>
  <si>
    <t>Rate</t>
  </si>
  <si>
    <t>Years</t>
  </si>
  <si>
    <t>Interest Only</t>
  </si>
  <si>
    <t>Extra Payment</t>
  </si>
  <si>
    <t>Loan Amount</t>
  </si>
  <si>
    <t>2nd Mortgage</t>
  </si>
  <si>
    <t>Other Debt</t>
  </si>
  <si>
    <t>Annual Taxes</t>
  </si>
  <si>
    <t>Base Tax</t>
  </si>
  <si>
    <t>Assesments Amount</t>
  </si>
  <si>
    <t>Taxes</t>
  </si>
  <si>
    <t>Monthly Expenses</t>
  </si>
  <si>
    <t>Sq.Ft.</t>
  </si>
  <si>
    <t>Rooms</t>
  </si>
  <si>
    <t>Bdrms</t>
  </si>
  <si>
    <t>Baths</t>
  </si>
  <si>
    <t>Cash Invested</t>
  </si>
  <si>
    <t>Gross Income:</t>
  </si>
  <si>
    <t>Other Income:</t>
  </si>
  <si>
    <t>Vacancy Allowance:</t>
  </si>
  <si>
    <t>Debt Service:</t>
  </si>
  <si>
    <t>Extra
Payment</t>
  </si>
  <si>
    <t>Monthly
Payment</t>
  </si>
  <si>
    <t>1st Mortgage:</t>
  </si>
  <si>
    <t>2nd Mortgage:</t>
  </si>
  <si>
    <t>Other Debt:</t>
  </si>
  <si>
    <t>Expenses:</t>
  </si>
  <si>
    <t>Taxes:</t>
  </si>
  <si>
    <t>Monthly</t>
  </si>
  <si>
    <t>Insurance:</t>
  </si>
  <si>
    <t>Water/Sewer:</t>
  </si>
  <si>
    <t>Garbage:</t>
  </si>
  <si>
    <t>Electric:</t>
  </si>
  <si>
    <t>Licenses:</t>
  </si>
  <si>
    <t>Advertising:</t>
  </si>
  <si>
    <t>Supplies:</t>
  </si>
  <si>
    <t>Maintenance:</t>
  </si>
  <si>
    <t>Lawn:</t>
  </si>
  <si>
    <t>Snow Removal:</t>
  </si>
  <si>
    <t>Pest Control:</t>
  </si>
  <si>
    <t>Accting/Legal:</t>
  </si>
  <si>
    <t>Miscellaneous:</t>
  </si>
  <si>
    <t>Gas:</t>
  </si>
  <si>
    <t>Telephone:</t>
  </si>
  <si>
    <t>Pool:</t>
  </si>
  <si>
    <t>Elevator:</t>
  </si>
  <si>
    <t>Replacement:</t>
  </si>
  <si>
    <t>Other:</t>
  </si>
  <si>
    <t>CASH FLOW ANALYSIS:</t>
  </si>
  <si>
    <t>Total Gross Income:</t>
  </si>
  <si>
    <t>Month</t>
  </si>
  <si>
    <t>Year</t>
  </si>
  <si>
    <t>Less: Vacancy Allowance</t>
  </si>
  <si>
    <t>Effective Gross Income:</t>
  </si>
  <si>
    <t>Total Expenses:</t>
  </si>
  <si>
    <t>Net Operating Income:</t>
  </si>
  <si>
    <t>Total Debt Service:</t>
  </si>
  <si>
    <t>Cash Flow:</t>
  </si>
  <si>
    <t>Less: Vacancy Allowance:</t>
  </si>
  <si>
    <t>Annual Debt Service:</t>
  </si>
  <si>
    <t>Less: Interest</t>
  </si>
  <si>
    <t>Principal Reduction:</t>
  </si>
  <si>
    <t>Total Taxable Income:</t>
  </si>
  <si>
    <t>Tax Bracket:</t>
  </si>
  <si>
    <t>Estimated Appreciation Rate:</t>
  </si>
  <si>
    <t>Estimated Appreciation:</t>
  </si>
  <si>
    <t>RATE OF RETURN ANALYSIS:</t>
  </si>
  <si>
    <t>Cash Flow Before Tax + Principle Reduction + Tax Saved/Paid + Appreciation</t>
  </si>
  <si>
    <t>Cash Flow Before Tax + Principle Reduction + Tax Saved/Paid</t>
  </si>
  <si>
    <t>Current Cap Rate</t>
  </si>
  <si>
    <t>Mgmt - Off Site:</t>
  </si>
  <si>
    <t>Mgmt - On Site:</t>
  </si>
  <si>
    <t>Estimated Income:</t>
  </si>
  <si>
    <t>Less: Interest:</t>
  </si>
  <si>
    <t>Less: Total Depreciation:</t>
  </si>
  <si>
    <t>OR</t>
  </si>
  <si>
    <t xml:space="preserve">1. </t>
  </si>
  <si>
    <t>2.</t>
  </si>
  <si>
    <t>3.</t>
  </si>
  <si>
    <t>Debt Coverage Ratio:</t>
  </si>
  <si>
    <t>Estimated Appreciation</t>
  </si>
  <si>
    <t>Depreciation</t>
  </si>
  <si>
    <t>Residential</t>
  </si>
  <si>
    <t>Commercial</t>
  </si>
  <si>
    <t>Improvments Value</t>
  </si>
  <si>
    <t>Rental Property Cash Flow Analysis</t>
  </si>
  <si>
    <t>Subject Property:</t>
  </si>
  <si>
    <t>CASH FLOW WORKSHEET</t>
  </si>
  <si>
    <t>ECONOMIC BENEFIT ANALYSIS</t>
  </si>
  <si>
    <t>Calculator provided by First American Title Insurance Co. of Oregon</t>
  </si>
  <si>
    <t>***INFORMATION DEEMED RELIABLE BUT NOT GUARANTEED</t>
  </si>
  <si>
    <t>Prepared for:</t>
  </si>
  <si>
    <t>Prepared By:</t>
  </si>
  <si>
    <t>Rental Property Cash Flow Worksheet</t>
  </si>
  <si>
    <t>Date:</t>
  </si>
  <si>
    <t>Company:</t>
  </si>
  <si>
    <t>Company</t>
  </si>
  <si>
    <t>Preparer Information</t>
  </si>
  <si>
    <t>Property:</t>
  </si>
  <si>
    <t>No.Units:</t>
  </si>
  <si>
    <t>SqFootage:</t>
  </si>
  <si>
    <t>Price:</t>
  </si>
  <si>
    <t>Loans:</t>
  </si>
  <si>
    <t>Down:</t>
  </si>
  <si>
    <t>Annual $</t>
  </si>
  <si>
    <t>Gross Scheduled Income</t>
  </si>
  <si>
    <t>Effective Gross Income</t>
  </si>
  <si>
    <t>Gross Operating Income</t>
  </si>
  <si>
    <t>Operating Expenses:</t>
  </si>
  <si>
    <t>Net Operating Income</t>
  </si>
  <si>
    <t>Proposed Investment:</t>
  </si>
  <si>
    <t>Proposed Financing:</t>
  </si>
  <si>
    <t xml:space="preserve">  Down Payment</t>
  </si>
  <si>
    <t xml:space="preserve">  Plus: Acq Costs</t>
  </si>
  <si>
    <t xml:space="preserve">  Plus: Loan Points</t>
  </si>
  <si>
    <t xml:space="preserve">  Investment</t>
  </si>
  <si>
    <t xml:space="preserve">  Total Loan Amount</t>
  </si>
  <si>
    <t xml:space="preserve">  Annual Payment</t>
  </si>
  <si>
    <t>Cash Flow Before Taxes</t>
  </si>
  <si>
    <t>Capitalization Rate</t>
  </si>
  <si>
    <t>Gross Rent Multiplier</t>
  </si>
  <si>
    <t>Cost Per Unit</t>
  </si>
  <si>
    <t>Cost Per Square Foot</t>
  </si>
  <si>
    <t>Expense Per Unit</t>
  </si>
  <si>
    <t>Cash on Cash</t>
  </si>
  <si>
    <t xml:space="preserve">   % of GSI</t>
  </si>
  <si>
    <t xml:space="preserve">   $/Unit</t>
  </si>
  <si>
    <t xml:space="preserve">   Annual $</t>
  </si>
  <si>
    <t>Number of Units</t>
  </si>
  <si>
    <t>Number vacant</t>
  </si>
  <si>
    <t>Address:</t>
  </si>
  <si>
    <t>No. Units</t>
  </si>
  <si>
    <t>Mix</t>
  </si>
  <si>
    <t>Current
Average Rent</t>
  </si>
  <si>
    <t>Rent
Scenario1</t>
  </si>
  <si>
    <t>Rent
Scenario2</t>
  </si>
  <si>
    <t>Rent
Scenario3</t>
  </si>
  <si>
    <t>Cash Flow</t>
  </si>
  <si>
    <t xml:space="preserve">   Less: Vacancy &amp; Credit Loss</t>
  </si>
  <si>
    <t xml:space="preserve">   Plus: Other Income</t>
  </si>
  <si>
    <t xml:space="preserve">   Less: Operating Expenses</t>
  </si>
  <si>
    <t xml:space="preserve">   Less: Debt Service</t>
  </si>
  <si>
    <t>Ratios</t>
  </si>
  <si>
    <t xml:space="preserve">   Capitalization Rate</t>
  </si>
  <si>
    <t xml:space="preserve">   Gross Rent Multiplier</t>
  </si>
  <si>
    <t xml:space="preserve">   Cash-on-cash Return</t>
  </si>
  <si>
    <t xml:space="preserve">   Debt Coverage Ratio</t>
  </si>
  <si>
    <t xml:space="preserve">   Breakeven Occupancy</t>
  </si>
  <si>
    <t xml:space="preserve">   Operating Expense Ratio</t>
  </si>
  <si>
    <t>Number of units</t>
  </si>
  <si>
    <t>Unit mix - Bed/Bth</t>
  </si>
  <si>
    <t>Number of each</t>
  </si>
  <si>
    <t>Yearly Rent</t>
  </si>
  <si>
    <t>Scen1</t>
  </si>
  <si>
    <t>Scen2</t>
  </si>
  <si>
    <t>Scen3</t>
  </si>
  <si>
    <t>Number Vacant</t>
  </si>
  <si>
    <t>Vacancy Rate</t>
  </si>
  <si>
    <t>GSI - Current</t>
  </si>
  <si>
    <t>GSI @ 100%</t>
  </si>
  <si>
    <t>Unit Count</t>
  </si>
  <si>
    <t>Unit Mix</t>
  </si>
  <si>
    <t>Rent-range</t>
  </si>
  <si>
    <t>Vacancy Ratio</t>
  </si>
  <si>
    <t>Unit No.</t>
  </si>
  <si>
    <t>Unit Rent</t>
  </si>
  <si>
    <t>Comments</t>
  </si>
  <si>
    <t>Tax Bracket (approx.)</t>
  </si>
  <si>
    <t>Down Payment</t>
  </si>
  <si>
    <t>Unit Summary</t>
  </si>
  <si>
    <t>TAXES AND EXPENSES</t>
  </si>
  <si>
    <t>UNITS SUMMARY</t>
  </si>
  <si>
    <t>Avg. Unit
Rent $</t>
  </si>
  <si>
    <t>INCOME AND DEBT SERVICE</t>
  </si>
  <si>
    <t>GENERAL PROPERTY INFORMATION</t>
  </si>
  <si>
    <t>Rent Scenarios</t>
  </si>
  <si>
    <t>Avg. Square Ftg.</t>
  </si>
  <si>
    <t>Net Income Multiplier:</t>
  </si>
  <si>
    <t>Avg SqFt</t>
  </si>
  <si>
    <t>Avg Rent</t>
  </si>
  <si>
    <t>Property Address</t>
  </si>
  <si>
    <t>Monthly Income</t>
  </si>
  <si>
    <t>Plus: Other Income</t>
  </si>
  <si>
    <t>Acquisition Cost</t>
  </si>
  <si>
    <t>Loan Points</t>
  </si>
  <si>
    <t>Less: Estimated Vacancy</t>
  </si>
  <si>
    <t>Totals:</t>
  </si>
  <si>
    <t>Debt service</t>
  </si>
  <si>
    <t>Sales Price</t>
  </si>
  <si>
    <t>Vacancy rate</t>
  </si>
  <si>
    <t>Operating expenses</t>
  </si>
  <si>
    <t>Other income</t>
  </si>
  <si>
    <t>Total Tax Paid or (Saved):</t>
  </si>
  <si>
    <t>A</t>
  </si>
  <si>
    <t>Income and Debt Service</t>
  </si>
  <si>
    <t>Taxes and Expenses</t>
  </si>
  <si>
    <t>Financial Report</t>
  </si>
  <si>
    <t>Property Pro-forma</t>
  </si>
  <si>
    <t>Estimated Apprec.</t>
  </si>
  <si>
    <t>Gross Sched. Income</t>
  </si>
  <si>
    <t>Reports</t>
  </si>
  <si>
    <t>Subject Property Address</t>
  </si>
  <si>
    <t>Data</t>
  </si>
  <si>
    <t>EXPENSE and REVENUE ANALYSIS</t>
  </si>
  <si>
    <t>User Agreement</t>
  </si>
  <si>
    <t>Home</t>
  </si>
  <si>
    <t>Return On Investment With Appreciation:</t>
  </si>
  <si>
    <t>Return On Investment Without Appreciation:</t>
  </si>
  <si>
    <t>Return On Investment - Cash On Cash</t>
  </si>
  <si>
    <t>Yearly Gross Rent Multiplier:</t>
  </si>
  <si>
    <t>Equity Positioning Test</t>
  </si>
  <si>
    <t>Equity Forecaster Tool</t>
  </si>
  <si>
    <t>Potential Tax Benefit</t>
  </si>
  <si>
    <t>Rent
Scenario4</t>
  </si>
  <si>
    <t>Rent
Scenario5</t>
  </si>
  <si>
    <t>No</t>
  </si>
  <si>
    <t>Yes</t>
  </si>
  <si>
    <t>NOI</t>
  </si>
  <si>
    <t>CAP Rate</t>
  </si>
  <si>
    <t>=</t>
  </si>
  <si>
    <t>Value Estimate from CAP</t>
  </si>
  <si>
    <t>As a % of GSI</t>
  </si>
  <si>
    <t xml:space="preserve">Choose this method </t>
  </si>
  <si>
    <t>v.7.8.14</t>
  </si>
  <si>
    <t>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</si>
</sst>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_(&quot;$&quot;* #,##0_);_(&quot;$&quot;* \(#,##0\);_(&quot;$&quot;* &quot;-&quot;??_);_(@_)"/>
    <numFmt numFmtId="165" formatCode="0.0"/>
  </numFmts>
  <fonts count="57" x14ac:knownFonts="1">
    <font>
      <sz val="10"/>
      <name val="Arial"/>
    </font>
    <font>
      <sz val="10"/>
      <name val="Arial"/>
    </font>
    <font>
      <sz val="8"/>
      <name val="Arial"/>
      <family val="2"/>
    </font>
    <font>
      <b/>
      <sz val="10"/>
      <name val="Arial"/>
      <family val="2"/>
    </font>
    <font>
      <sz val="9"/>
      <name val="Arial"/>
      <family val="2"/>
    </font>
    <font>
      <b/>
      <sz val="9"/>
      <name val="Arial"/>
      <family val="2"/>
    </font>
    <font>
      <b/>
      <sz val="9"/>
      <name val="Arial"/>
      <family val="2"/>
    </font>
    <font>
      <b/>
      <sz val="14"/>
      <name val="Arial"/>
      <family val="2"/>
    </font>
    <font>
      <b/>
      <sz val="9"/>
      <color indexed="62"/>
      <name val="Arial"/>
      <family val="2"/>
    </font>
    <font>
      <b/>
      <sz val="14"/>
      <color indexed="62"/>
      <name val="Arial"/>
      <family val="2"/>
    </font>
    <font>
      <b/>
      <i/>
      <sz val="10"/>
      <color indexed="8"/>
      <name val="Arial"/>
      <family val="2"/>
    </font>
    <font>
      <sz val="9"/>
      <color indexed="62"/>
      <name val="Arial"/>
      <family val="2"/>
    </font>
    <font>
      <i/>
      <sz val="10"/>
      <color indexed="8"/>
      <name val="Arial"/>
      <family val="2"/>
    </font>
    <font>
      <b/>
      <sz val="9"/>
      <color indexed="62"/>
      <name val="Arial"/>
      <family val="2"/>
    </font>
    <font>
      <u/>
      <sz val="10"/>
      <color indexed="12"/>
      <name val="Arial"/>
      <family val="2"/>
    </font>
    <font>
      <b/>
      <sz val="11"/>
      <color indexed="62"/>
      <name val="Arial"/>
      <family val="2"/>
    </font>
    <font>
      <sz val="11"/>
      <name val="Arial"/>
      <family val="2"/>
    </font>
    <font>
      <b/>
      <sz val="11"/>
      <name val="Arial"/>
      <family val="2"/>
    </font>
    <font>
      <sz val="10"/>
      <color indexed="60"/>
      <name val="Arial"/>
      <family val="2"/>
    </font>
    <font>
      <b/>
      <sz val="10"/>
      <color indexed="60"/>
      <name val="Arial"/>
      <family val="2"/>
    </font>
    <font>
      <b/>
      <sz val="10"/>
      <color indexed="8"/>
      <name val="Arial"/>
      <family val="2"/>
    </font>
    <font>
      <b/>
      <sz val="10"/>
      <color indexed="9"/>
      <name val="Arial"/>
      <family val="2"/>
    </font>
    <font>
      <sz val="8"/>
      <color indexed="81"/>
      <name val="Tahoma"/>
      <family val="2"/>
    </font>
    <font>
      <b/>
      <sz val="8"/>
      <color indexed="81"/>
      <name val="Tahoma"/>
      <family val="2"/>
    </font>
    <font>
      <u/>
      <sz val="8"/>
      <color indexed="81"/>
      <name val="Tahoma"/>
      <family val="2"/>
    </font>
    <font>
      <sz val="10"/>
      <color indexed="16"/>
      <name val="Arial"/>
      <family val="2"/>
    </font>
    <font>
      <sz val="10"/>
      <color indexed="9"/>
      <name val="Arial"/>
      <family val="2"/>
    </font>
    <font>
      <sz val="9"/>
      <name val="Arial"/>
      <family val="2"/>
    </font>
    <font>
      <sz val="9"/>
      <color indexed="9"/>
      <name val="Arial"/>
      <family val="2"/>
    </font>
    <font>
      <b/>
      <sz val="12"/>
      <name val="Arial"/>
      <family val="2"/>
    </font>
    <font>
      <sz val="12"/>
      <name val="Arial"/>
      <family val="2"/>
    </font>
    <font>
      <u/>
      <sz val="9"/>
      <name val="Arial"/>
      <family val="2"/>
    </font>
    <font>
      <b/>
      <sz val="10"/>
      <color indexed="62"/>
      <name val="Arial"/>
      <family val="2"/>
    </font>
    <font>
      <sz val="10"/>
      <name val="Arial"/>
      <family val="2"/>
    </font>
    <font>
      <sz val="10"/>
      <color indexed="10"/>
      <name val="Arial"/>
      <family val="2"/>
    </font>
    <font>
      <sz val="10"/>
      <color indexed="54"/>
      <name val="Arial"/>
      <family val="2"/>
    </font>
    <font>
      <sz val="9"/>
      <color indexed="54"/>
      <name val="Arial"/>
      <family val="2"/>
    </font>
    <font>
      <sz val="8"/>
      <name val="Arial"/>
      <family val="2"/>
    </font>
    <font>
      <u/>
      <sz val="12"/>
      <color indexed="12"/>
      <name val="Arial"/>
      <family val="2"/>
    </font>
    <font>
      <sz val="12"/>
      <name val="Arial"/>
      <family val="2"/>
    </font>
    <font>
      <b/>
      <sz val="14"/>
      <color indexed="18"/>
      <name val="Arial"/>
      <family val="2"/>
    </font>
    <font>
      <b/>
      <sz val="12"/>
      <color indexed="18"/>
      <name val="Arial"/>
      <family val="2"/>
    </font>
    <font>
      <sz val="10"/>
      <color indexed="12"/>
      <name val="Arial"/>
      <family val="2"/>
    </font>
    <font>
      <sz val="10"/>
      <name val="Arial"/>
      <family val="2"/>
    </font>
    <font>
      <sz val="10"/>
      <color indexed="23"/>
      <name val="Arial"/>
      <family val="2"/>
    </font>
    <font>
      <sz val="12"/>
      <color indexed="23"/>
      <name val="Arial"/>
      <family val="2"/>
    </font>
    <font>
      <sz val="10"/>
      <color indexed="8"/>
      <name val="Arial"/>
      <family val="2"/>
    </font>
    <font>
      <sz val="1"/>
      <color indexed="9"/>
      <name val="Arial"/>
      <family val="2"/>
    </font>
    <font>
      <sz val="9"/>
      <color indexed="8"/>
      <name val="Arial"/>
      <family val="2"/>
    </font>
    <font>
      <i/>
      <u/>
      <sz val="8"/>
      <color indexed="81"/>
      <name val="Tahoma"/>
      <family val="2"/>
    </font>
    <font>
      <sz val="12"/>
      <color theme="0"/>
      <name val="Arial"/>
      <family val="2"/>
    </font>
    <font>
      <sz val="12"/>
      <color rgb="FFFF0000"/>
      <name val="Arial"/>
      <family val="2"/>
    </font>
    <font>
      <sz val="3"/>
      <color theme="0"/>
      <name val="Arial"/>
      <family val="2"/>
    </font>
    <font>
      <sz val="8"/>
      <color theme="4" tint="-0.499984740745262"/>
      <name val="Arial"/>
      <family val="2"/>
    </font>
    <font>
      <sz val="10"/>
      <color rgb="FFFF0000"/>
      <name val="Arial"/>
      <family val="2"/>
    </font>
    <font>
      <sz val="10"/>
      <color theme="0"/>
      <name val="Arial"/>
      <family val="2"/>
    </font>
    <font>
      <sz val="2"/>
      <color theme="0"/>
      <name val="Arial"/>
      <family val="2"/>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4"/>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327">
    <xf numFmtId="0" fontId="0" fillId="0" borderId="0" xfId="0"/>
    <xf numFmtId="0" fontId="4" fillId="0" borderId="0" xfId="0" applyFont="1" applyProtection="1">
      <protection hidden="1"/>
    </xf>
    <xf numFmtId="0" fontId="3" fillId="0" borderId="1" xfId="0" applyFont="1" applyBorder="1" applyProtection="1">
      <protection hidden="1"/>
    </xf>
    <xf numFmtId="0" fontId="0" fillId="0" borderId="0" xfId="0" applyProtection="1">
      <protection hidden="1"/>
    </xf>
    <xf numFmtId="0" fontId="0" fillId="0" borderId="1" xfId="0" applyBorder="1" applyProtection="1">
      <protection hidden="1"/>
    </xf>
    <xf numFmtId="0" fontId="3" fillId="0" borderId="0" xfId="0" applyFont="1" applyBorder="1" applyProtection="1">
      <protection hidden="1"/>
    </xf>
    <xf numFmtId="44" fontId="0" fillId="0" borderId="0" xfId="1" applyFont="1" applyProtection="1">
      <protection hidden="1"/>
    </xf>
    <xf numFmtId="0" fontId="3" fillId="0" borderId="0" xfId="0" applyFont="1" applyProtection="1">
      <protection hidden="1"/>
    </xf>
    <xf numFmtId="44" fontId="0" fillId="2" borderId="2" xfId="1" applyFont="1" applyFill="1" applyBorder="1" applyProtection="1">
      <protection locked="0" hidden="1"/>
    </xf>
    <xf numFmtId="10" fontId="0" fillId="2" borderId="2" xfId="3" applyNumberFormat="1" applyFont="1" applyFill="1" applyBorder="1" applyProtection="1">
      <protection locked="0" hidden="1"/>
    </xf>
    <xf numFmtId="164" fontId="0" fillId="0" borderId="0" xfId="1" applyNumberFormat="1" applyFont="1" applyProtection="1">
      <protection hidden="1"/>
    </xf>
    <xf numFmtId="0" fontId="4" fillId="3" borderId="0" xfId="0" applyFont="1" applyFill="1" applyProtection="1">
      <protection hidden="1"/>
    </xf>
    <xf numFmtId="0" fontId="10" fillId="3" borderId="0" xfId="0" applyFont="1" applyFill="1" applyAlignment="1" applyProtection="1">
      <alignment horizontal="center"/>
      <protection hidden="1"/>
    </xf>
    <xf numFmtId="0" fontId="13" fillId="3" borderId="0" xfId="0" applyFont="1" applyFill="1" applyBorder="1" applyAlignment="1" applyProtection="1">
      <alignment horizontal="right"/>
      <protection hidden="1"/>
    </xf>
    <xf numFmtId="0" fontId="1" fillId="3" borderId="0" xfId="0" applyFont="1" applyFill="1" applyBorder="1" applyAlignment="1" applyProtection="1">
      <protection hidden="1"/>
    </xf>
    <xf numFmtId="0" fontId="7" fillId="3" borderId="0" xfId="0" applyFont="1" applyFill="1" applyAlignment="1" applyProtection="1">
      <alignment horizontal="left"/>
      <protection hidden="1"/>
    </xf>
    <xf numFmtId="0" fontId="4" fillId="3" borderId="0" xfId="0" applyFont="1" applyFill="1" applyAlignment="1" applyProtection="1">
      <alignment horizontal="left"/>
      <protection hidden="1"/>
    </xf>
    <xf numFmtId="0" fontId="4" fillId="3" borderId="0" xfId="0" applyFont="1" applyFill="1" applyBorder="1" applyAlignment="1" applyProtection="1">
      <alignment horizontal="left"/>
      <protection hidden="1"/>
    </xf>
    <xf numFmtId="0" fontId="16" fillId="3" borderId="0" xfId="0" applyFont="1" applyFill="1" applyProtection="1">
      <protection hidden="1"/>
    </xf>
    <xf numFmtId="0" fontId="17" fillId="3" borderId="0" xfId="0" applyFont="1" applyFill="1" applyBorder="1" applyAlignment="1" applyProtection="1">
      <protection hidden="1"/>
    </xf>
    <xf numFmtId="0" fontId="16" fillId="3" borderId="0" xfId="0" applyFont="1" applyFill="1" applyBorder="1" applyAlignment="1" applyProtection="1">
      <protection hidden="1"/>
    </xf>
    <xf numFmtId="0" fontId="16" fillId="3" borderId="0" xfId="0" applyFont="1" applyFill="1" applyBorder="1" applyAlignment="1" applyProtection="1">
      <alignment horizontal="left"/>
      <protection hidden="1"/>
    </xf>
    <xf numFmtId="0" fontId="16" fillId="3" borderId="0" xfId="0" applyFont="1" applyFill="1" applyBorder="1" applyProtection="1">
      <protection hidden="1"/>
    </xf>
    <xf numFmtId="0" fontId="4" fillId="3" borderId="0" xfId="0" applyFont="1" applyFill="1" applyBorder="1" applyProtection="1">
      <protection hidden="1"/>
    </xf>
    <xf numFmtId="0" fontId="4" fillId="3" borderId="3" xfId="0" applyFont="1" applyFill="1" applyBorder="1" applyAlignment="1" applyProtection="1">
      <alignment horizontal="right"/>
      <protection hidden="1"/>
    </xf>
    <xf numFmtId="0" fontId="4" fillId="3" borderId="1" xfId="0" applyFont="1" applyFill="1" applyBorder="1" applyProtection="1">
      <protection hidden="1"/>
    </xf>
    <xf numFmtId="0" fontId="8" fillId="3" borderId="0" xfId="0" applyFont="1" applyFill="1" applyProtection="1">
      <protection hidden="1"/>
    </xf>
    <xf numFmtId="0" fontId="5" fillId="3" borderId="0" xfId="0" applyFont="1" applyFill="1" applyProtection="1">
      <protection hidden="1"/>
    </xf>
    <xf numFmtId="0" fontId="11" fillId="3" borderId="1" xfId="0" applyFont="1" applyFill="1" applyBorder="1" applyProtection="1">
      <protection hidden="1"/>
    </xf>
    <xf numFmtId="0" fontId="11" fillId="3" borderId="1" xfId="0" applyFont="1" applyFill="1" applyBorder="1" applyAlignment="1" applyProtection="1">
      <alignment horizontal="right"/>
      <protection hidden="1"/>
    </xf>
    <xf numFmtId="0" fontId="11" fillId="3" borderId="1" xfId="0" applyFont="1" applyFill="1" applyBorder="1" applyAlignment="1" applyProtection="1">
      <alignment horizontal="center"/>
      <protection hidden="1"/>
    </xf>
    <xf numFmtId="0" fontId="11" fillId="3" borderId="1" xfId="0" applyFont="1" applyFill="1" applyBorder="1" applyAlignment="1" applyProtection="1">
      <alignment horizontal="center" wrapText="1"/>
      <protection hidden="1"/>
    </xf>
    <xf numFmtId="164" fontId="4" fillId="3" borderId="0" xfId="0" applyNumberFormat="1" applyFont="1" applyFill="1" applyProtection="1">
      <protection hidden="1"/>
    </xf>
    <xf numFmtId="10" fontId="4" fillId="3" borderId="0" xfId="3" applyNumberFormat="1" applyFont="1" applyFill="1" applyProtection="1">
      <protection hidden="1"/>
    </xf>
    <xf numFmtId="44" fontId="4" fillId="3" borderId="0" xfId="0" applyNumberFormat="1" applyFont="1" applyFill="1" applyProtection="1">
      <protection hidden="1"/>
    </xf>
    <xf numFmtId="37" fontId="4" fillId="3" borderId="0" xfId="1" applyNumberFormat="1" applyFont="1" applyFill="1" applyProtection="1">
      <protection hidden="1"/>
    </xf>
    <xf numFmtId="164" fontId="4" fillId="3" borderId="0" xfId="1" applyNumberFormat="1" applyFont="1" applyFill="1" applyProtection="1">
      <protection hidden="1"/>
    </xf>
    <xf numFmtId="0" fontId="13" fillId="3" borderId="0" xfId="0" applyFont="1" applyFill="1" applyProtection="1">
      <protection hidden="1"/>
    </xf>
    <xf numFmtId="49" fontId="6" fillId="3" borderId="0" xfId="0" applyNumberFormat="1" applyFont="1" applyFill="1" applyAlignment="1" applyProtection="1">
      <alignment horizontal="right"/>
      <protection hidden="1"/>
    </xf>
    <xf numFmtId="0" fontId="5" fillId="3" borderId="4" xfId="0" applyFont="1" applyFill="1" applyBorder="1" applyProtection="1">
      <protection hidden="1"/>
    </xf>
    <xf numFmtId="0" fontId="4" fillId="3" borderId="4" xfId="0" applyFont="1" applyFill="1" applyBorder="1" applyProtection="1">
      <protection hidden="1"/>
    </xf>
    <xf numFmtId="0" fontId="4" fillId="3" borderId="5" xfId="0" applyFont="1" applyFill="1" applyBorder="1" applyProtection="1">
      <protection hidden="1"/>
    </xf>
    <xf numFmtId="0" fontId="6" fillId="3" borderId="0" xfId="0" applyFont="1" applyFill="1" applyProtection="1">
      <protection hidden="1"/>
    </xf>
    <xf numFmtId="44" fontId="3" fillId="0" borderId="0" xfId="0" applyNumberFormat="1" applyFont="1" applyProtection="1">
      <protection hidden="1"/>
    </xf>
    <xf numFmtId="0" fontId="18" fillId="0" borderId="0" xfId="0" applyFont="1" applyProtection="1">
      <protection hidden="1"/>
    </xf>
    <xf numFmtId="0" fontId="19" fillId="0" borderId="1" xfId="0" applyFont="1" applyBorder="1" applyProtection="1">
      <protection hidden="1"/>
    </xf>
    <xf numFmtId="14" fontId="2" fillId="3" borderId="0" xfId="0" applyNumberFormat="1" applyFont="1" applyFill="1" applyBorder="1" applyAlignment="1" applyProtection="1">
      <alignment horizontal="left"/>
      <protection hidden="1"/>
    </xf>
    <xf numFmtId="0" fontId="0" fillId="0" borderId="0" xfId="0" applyBorder="1" applyProtection="1">
      <protection hidden="1"/>
    </xf>
    <xf numFmtId="44" fontId="0" fillId="0" borderId="0" xfId="1" applyFont="1" applyFill="1" applyBorder="1" applyProtection="1">
      <protection locked="0" hidden="1"/>
    </xf>
    <xf numFmtId="0" fontId="0" fillId="0" borderId="2" xfId="0" applyBorder="1" applyProtection="1">
      <protection hidden="1"/>
    </xf>
    <xf numFmtId="0" fontId="0" fillId="2" borderId="2" xfId="0" applyFill="1" applyBorder="1" applyProtection="1">
      <protection hidden="1"/>
    </xf>
    <xf numFmtId="0" fontId="0" fillId="2" borderId="2" xfId="0" applyFill="1" applyBorder="1" applyAlignment="1" applyProtection="1">
      <alignment horizontal="center"/>
      <protection hidden="1"/>
    </xf>
    <xf numFmtId="0" fontId="0" fillId="0" borderId="0" xfId="0" applyAlignment="1" applyProtection="1">
      <protection hidden="1"/>
    </xf>
    <xf numFmtId="0" fontId="3" fillId="4" borderId="2" xfId="0" applyFont="1" applyFill="1" applyBorder="1" applyAlignment="1" applyProtection="1">
      <alignment horizontal="center"/>
      <protection hidden="1"/>
    </xf>
    <xf numFmtId="9" fontId="0" fillId="0" borderId="2" xfId="3" applyFont="1" applyBorder="1" applyProtection="1">
      <protection hidden="1"/>
    </xf>
    <xf numFmtId="0" fontId="0" fillId="0" borderId="6" xfId="0" applyBorder="1" applyProtection="1">
      <protection hidden="1"/>
    </xf>
    <xf numFmtId="0" fontId="0" fillId="0" borderId="7" xfId="0" applyBorder="1" applyAlignment="1" applyProtection="1">
      <alignment horizontal="center"/>
      <protection hidden="1"/>
    </xf>
    <xf numFmtId="49" fontId="0" fillId="0" borderId="6" xfId="0" applyNumberFormat="1" applyBorder="1" applyAlignment="1" applyProtection="1">
      <alignment horizontal="center"/>
      <protection hidden="1"/>
    </xf>
    <xf numFmtId="49" fontId="0" fillId="0" borderId="7" xfId="0" applyNumberFormat="1" applyBorder="1" applyAlignment="1" applyProtection="1">
      <alignment horizontal="center"/>
      <protection hidden="1"/>
    </xf>
    <xf numFmtId="0" fontId="0" fillId="0" borderId="7" xfId="0" applyBorder="1" applyProtection="1">
      <protection hidden="1"/>
    </xf>
    <xf numFmtId="0" fontId="0" fillId="0" borderId="8" xfId="0" applyBorder="1" applyAlignment="1" applyProtection="1">
      <alignment horizontal="center"/>
      <protection hidden="1"/>
    </xf>
    <xf numFmtId="49" fontId="0" fillId="0" borderId="8" xfId="0" applyNumberFormat="1" applyBorder="1" applyAlignment="1" applyProtection="1">
      <alignment horizontal="center"/>
      <protection hidden="1"/>
    </xf>
    <xf numFmtId="0" fontId="0" fillId="0" borderId="8" xfId="0" applyBorder="1" applyProtection="1">
      <protection hidden="1"/>
    </xf>
    <xf numFmtId="0" fontId="0" fillId="0" borderId="2" xfId="0" applyBorder="1" applyProtection="1">
      <protection locked="0"/>
    </xf>
    <xf numFmtId="0" fontId="0" fillId="0" borderId="9" xfId="0" applyBorder="1" applyProtection="1">
      <protection locked="0"/>
    </xf>
    <xf numFmtId="0" fontId="0" fillId="0" borderId="6" xfId="0" applyBorder="1" applyProtection="1">
      <protection locked="0"/>
    </xf>
    <xf numFmtId="0" fontId="0" fillId="0" borderId="10" xfId="0" applyBorder="1" applyProtection="1">
      <protection locked="0"/>
    </xf>
    <xf numFmtId="0" fontId="0" fillId="0" borderId="7" xfId="0" applyBorder="1" applyProtection="1">
      <protection locked="0"/>
    </xf>
    <xf numFmtId="0" fontId="0" fillId="0" borderId="11" xfId="0" applyBorder="1" applyProtection="1">
      <protection locked="0"/>
    </xf>
    <xf numFmtId="0" fontId="0" fillId="0" borderId="8" xfId="0" applyBorder="1" applyProtection="1">
      <protection locked="0"/>
    </xf>
    <xf numFmtId="44" fontId="0" fillId="0" borderId="2" xfId="0" applyNumberFormat="1" applyBorder="1" applyProtection="1">
      <protection locked="0"/>
    </xf>
    <xf numFmtId="0" fontId="0" fillId="0" borderId="2" xfId="0" applyBorder="1" applyAlignment="1" applyProtection="1">
      <alignment horizontal="center"/>
      <protection locked="0"/>
    </xf>
    <xf numFmtId="0" fontId="0" fillId="0" borderId="12" xfId="0" applyBorder="1" applyProtection="1">
      <protection locked="0"/>
    </xf>
    <xf numFmtId="0" fontId="0" fillId="0" borderId="0" xfId="0" applyAlignment="1" applyProtection="1">
      <alignment horizontal="center"/>
      <protection hidden="1"/>
    </xf>
    <xf numFmtId="0" fontId="0" fillId="0" borderId="2" xfId="0" applyFill="1" applyBorder="1" applyProtection="1">
      <protection hidden="1"/>
    </xf>
    <xf numFmtId="0" fontId="0" fillId="5" borderId="0" xfId="0" applyFill="1" applyProtection="1">
      <protection hidden="1"/>
    </xf>
    <xf numFmtId="0" fontId="0" fillId="5" borderId="0" xfId="0" applyFill="1" applyBorder="1" applyProtection="1">
      <protection hidden="1"/>
    </xf>
    <xf numFmtId="0" fontId="21" fillId="5" borderId="0" xfId="0" applyFont="1" applyFill="1" applyBorder="1" applyProtection="1">
      <protection hidden="1"/>
    </xf>
    <xf numFmtId="0" fontId="0" fillId="0" borderId="0" xfId="0" applyFill="1" applyBorder="1"/>
    <xf numFmtId="0" fontId="20" fillId="4" borderId="2" xfId="0" applyFont="1" applyFill="1" applyBorder="1" applyAlignment="1" applyProtection="1">
      <alignment horizontal="center"/>
      <protection hidden="1"/>
    </xf>
    <xf numFmtId="0" fontId="20" fillId="4" borderId="13" xfId="0" applyFont="1" applyFill="1" applyBorder="1" applyAlignment="1" applyProtection="1">
      <alignment horizontal="center"/>
      <protection hidden="1"/>
    </xf>
    <xf numFmtId="0" fontId="20" fillId="4" borderId="12" xfId="0" applyFont="1" applyFill="1" applyBorder="1" applyAlignment="1" applyProtection="1">
      <alignment horizontal="center"/>
      <protection hidden="1"/>
    </xf>
    <xf numFmtId="0" fontId="20" fillId="4" borderId="6" xfId="0" applyFont="1" applyFill="1" applyBorder="1" applyAlignment="1" applyProtection="1">
      <alignment horizontal="center"/>
      <protection hidden="1"/>
    </xf>
    <xf numFmtId="0" fontId="0" fillId="2" borderId="2" xfId="0" applyFill="1" applyBorder="1" applyAlignment="1" applyProtection="1">
      <alignment horizontal="center"/>
      <protection locked="0" hidden="1"/>
    </xf>
    <xf numFmtId="44" fontId="0" fillId="2" borderId="2" xfId="1" applyFont="1" applyFill="1" applyBorder="1" applyAlignment="1" applyProtection="1">
      <alignment horizontal="right"/>
      <protection locked="0" hidden="1"/>
    </xf>
    <xf numFmtId="0" fontId="0" fillId="2" borderId="2" xfId="0" applyFill="1" applyBorder="1" applyAlignment="1" applyProtection="1">
      <alignment horizontal="right"/>
      <protection locked="0" hidden="1"/>
    </xf>
    <xf numFmtId="0" fontId="4" fillId="0" borderId="10" xfId="0" applyFont="1" applyFill="1" applyBorder="1" applyProtection="1">
      <protection hidden="1"/>
    </xf>
    <xf numFmtId="0" fontId="25" fillId="0" borderId="0" xfId="0" applyFont="1" applyProtection="1">
      <protection hidden="1"/>
    </xf>
    <xf numFmtId="0" fontId="4" fillId="3" borderId="0" xfId="0" applyFont="1" applyFill="1" applyAlignment="1" applyProtection="1">
      <alignment horizontal="right"/>
      <protection hidden="1"/>
    </xf>
    <xf numFmtId="0" fontId="26" fillId="0" borderId="0" xfId="0" applyFont="1"/>
    <xf numFmtId="0" fontId="26" fillId="0" borderId="0" xfId="0" applyFont="1" applyProtection="1">
      <protection hidden="1"/>
    </xf>
    <xf numFmtId="0" fontId="27" fillId="0" borderId="0" xfId="0" applyFont="1" applyProtection="1">
      <protection hidden="1"/>
    </xf>
    <xf numFmtId="0" fontId="27" fillId="0" borderId="6" xfId="0" applyFont="1" applyBorder="1" applyAlignment="1" applyProtection="1">
      <alignment horizontal="center"/>
      <protection hidden="1"/>
    </xf>
    <xf numFmtId="0" fontId="6" fillId="0" borderId="6" xfId="0" applyFont="1" applyBorder="1" applyAlignment="1" applyProtection="1">
      <alignment horizontal="right" wrapText="1"/>
      <protection hidden="1"/>
    </xf>
    <xf numFmtId="0" fontId="27" fillId="0" borderId="2" xfId="0" applyFont="1" applyBorder="1" applyAlignment="1" applyProtection="1">
      <alignment horizontal="center"/>
      <protection hidden="1"/>
    </xf>
    <xf numFmtId="49" fontId="27" fillId="0" borderId="2" xfId="0" applyNumberFormat="1" applyFont="1" applyBorder="1" applyAlignment="1" applyProtection="1">
      <alignment horizontal="center"/>
      <protection hidden="1"/>
    </xf>
    <xf numFmtId="0" fontId="27" fillId="0" borderId="2" xfId="0" applyFont="1" applyBorder="1" applyProtection="1">
      <protection hidden="1"/>
    </xf>
    <xf numFmtId="0" fontId="27" fillId="0" borderId="0" xfId="0" applyFont="1" applyBorder="1" applyProtection="1">
      <protection hidden="1"/>
    </xf>
    <xf numFmtId="0" fontId="28" fillId="0" borderId="11" xfId="0" applyFont="1" applyBorder="1" applyAlignment="1" applyProtection="1">
      <alignment horizontal="center"/>
      <protection hidden="1"/>
    </xf>
    <xf numFmtId="0" fontId="6" fillId="0" borderId="5" xfId="0" applyFont="1" applyBorder="1" applyProtection="1">
      <protection hidden="1"/>
    </xf>
    <xf numFmtId="0" fontId="6" fillId="0" borderId="14" xfId="0" applyFont="1" applyBorder="1" applyAlignment="1" applyProtection="1">
      <alignment horizontal="right"/>
      <protection hidden="1"/>
    </xf>
    <xf numFmtId="0" fontId="6" fillId="0" borderId="12" xfId="0" applyFont="1" applyBorder="1" applyProtection="1">
      <protection hidden="1"/>
    </xf>
    <xf numFmtId="0" fontId="27" fillId="0" borderId="15" xfId="0" applyFont="1" applyBorder="1" applyProtection="1">
      <protection hidden="1"/>
    </xf>
    <xf numFmtId="0" fontId="27" fillId="0" borderId="13" xfId="0" applyFont="1" applyBorder="1" applyProtection="1">
      <protection hidden="1"/>
    </xf>
    <xf numFmtId="0" fontId="27" fillId="0" borderId="9" xfId="0" applyFont="1" applyBorder="1" applyProtection="1">
      <protection hidden="1"/>
    </xf>
    <xf numFmtId="0" fontId="27" fillId="0" borderId="3" xfId="0" applyFont="1" applyBorder="1" applyProtection="1">
      <protection hidden="1"/>
    </xf>
    <xf numFmtId="0" fontId="27" fillId="0" borderId="16" xfId="0" applyFont="1" applyBorder="1" applyProtection="1">
      <protection hidden="1"/>
    </xf>
    <xf numFmtId="1" fontId="27" fillId="0" borderId="2" xfId="0" applyNumberFormat="1" applyFont="1" applyBorder="1" applyProtection="1">
      <protection hidden="1"/>
    </xf>
    <xf numFmtId="0" fontId="27" fillId="0" borderId="10" xfId="0" applyFont="1" applyBorder="1" applyProtection="1">
      <protection hidden="1"/>
    </xf>
    <xf numFmtId="0" fontId="27" fillId="0" borderId="17" xfId="0" applyFont="1" applyBorder="1" applyProtection="1">
      <protection hidden="1"/>
    </xf>
    <xf numFmtId="1" fontId="27" fillId="0" borderId="13" xfId="3" applyNumberFormat="1" applyFont="1" applyBorder="1" applyProtection="1">
      <protection hidden="1"/>
    </xf>
    <xf numFmtId="1" fontId="27" fillId="0" borderId="2" xfId="3" applyNumberFormat="1" applyFont="1" applyBorder="1" applyProtection="1">
      <protection hidden="1"/>
    </xf>
    <xf numFmtId="1" fontId="27" fillId="0" borderId="13" xfId="0" applyNumberFormat="1" applyFont="1" applyBorder="1" applyProtection="1">
      <protection hidden="1"/>
    </xf>
    <xf numFmtId="1" fontId="27" fillId="0" borderId="13" xfId="0" applyNumberFormat="1" applyFont="1" applyFill="1" applyBorder="1" applyProtection="1">
      <protection hidden="1"/>
    </xf>
    <xf numFmtId="1" fontId="27" fillId="0" borderId="2" xfId="0" applyNumberFormat="1" applyFont="1" applyFill="1" applyBorder="1" applyProtection="1">
      <protection hidden="1"/>
    </xf>
    <xf numFmtId="0" fontId="27" fillId="0" borderId="11" xfId="0" applyFont="1" applyBorder="1" applyProtection="1">
      <protection hidden="1"/>
    </xf>
    <xf numFmtId="0" fontId="27" fillId="0" borderId="5" xfId="0" applyFont="1" applyBorder="1" applyProtection="1">
      <protection hidden="1"/>
    </xf>
    <xf numFmtId="0" fontId="27" fillId="0" borderId="14" xfId="0" applyFont="1" applyBorder="1" applyProtection="1">
      <protection hidden="1"/>
    </xf>
    <xf numFmtId="10" fontId="27" fillId="0" borderId="2" xfId="3" applyNumberFormat="1" applyFont="1" applyBorder="1" applyProtection="1">
      <protection hidden="1"/>
    </xf>
    <xf numFmtId="2" fontId="27" fillId="0" borderId="2" xfId="0" applyNumberFormat="1" applyFont="1" applyFill="1" applyBorder="1" applyProtection="1">
      <protection hidden="1"/>
    </xf>
    <xf numFmtId="2" fontId="27" fillId="0" borderId="2" xfId="0" applyNumberFormat="1" applyFont="1" applyBorder="1" applyProtection="1">
      <protection hidden="1"/>
    </xf>
    <xf numFmtId="0" fontId="29" fillId="0" borderId="0" xfId="0" applyFont="1" applyProtection="1">
      <protection hidden="1"/>
    </xf>
    <xf numFmtId="0" fontId="30" fillId="0" borderId="0" xfId="0" applyFont="1" applyProtection="1">
      <protection hidden="1"/>
    </xf>
    <xf numFmtId="164" fontId="4" fillId="0" borderId="0" xfId="0" applyNumberFormat="1" applyFont="1" applyBorder="1"/>
    <xf numFmtId="10" fontId="4" fillId="0" borderId="0" xfId="3" applyNumberFormat="1" applyFont="1" applyBorder="1"/>
    <xf numFmtId="164" fontId="5" fillId="0" borderId="0" xfId="0" applyNumberFormat="1" applyFont="1" applyBorder="1"/>
    <xf numFmtId="10" fontId="5" fillId="0" borderId="0" xfId="3" applyNumberFormat="1" applyFont="1" applyBorder="1"/>
    <xf numFmtId="0" fontId="4" fillId="0" borderId="9" xfId="0" applyFont="1" applyBorder="1"/>
    <xf numFmtId="0" fontId="4" fillId="0" borderId="3" xfId="0" applyFont="1" applyBorder="1"/>
    <xf numFmtId="0" fontId="4" fillId="0" borderId="16" xfId="0" applyFont="1" applyBorder="1"/>
    <xf numFmtId="0" fontId="5" fillId="0" borderId="3" xfId="0" applyFont="1" applyBorder="1"/>
    <xf numFmtId="164" fontId="4" fillId="0" borderId="16" xfId="0" applyNumberFormat="1" applyFont="1" applyBorder="1"/>
    <xf numFmtId="0" fontId="4" fillId="0" borderId="0" xfId="0" applyFont="1"/>
    <xf numFmtId="0" fontId="5" fillId="0" borderId="10" xfId="0" applyFont="1" applyBorder="1"/>
    <xf numFmtId="0" fontId="4" fillId="0" borderId="0" xfId="0" applyFont="1" applyBorder="1"/>
    <xf numFmtId="0" fontId="4" fillId="0" borderId="17" xfId="0" applyFont="1" applyBorder="1"/>
    <xf numFmtId="0" fontId="5" fillId="0" borderId="0" xfId="0" applyFont="1" applyBorder="1"/>
    <xf numFmtId="164" fontId="4" fillId="0" borderId="17" xfId="0" applyNumberFormat="1" applyFont="1" applyBorder="1"/>
    <xf numFmtId="0" fontId="5" fillId="0" borderId="11" xfId="0" applyFont="1" applyBorder="1"/>
    <xf numFmtId="0" fontId="4" fillId="0" borderId="5" xfId="0" applyFont="1" applyBorder="1" applyAlignment="1">
      <alignment horizontal="left"/>
    </xf>
    <xf numFmtId="0" fontId="5" fillId="0" borderId="5" xfId="0" applyFont="1" applyBorder="1" applyAlignment="1">
      <alignment horizontal="right"/>
    </xf>
    <xf numFmtId="0" fontId="5" fillId="0" borderId="5" xfId="0" applyFont="1" applyBorder="1"/>
    <xf numFmtId="0" fontId="4" fillId="0" borderId="14" xfId="0" applyFont="1" applyBorder="1" applyAlignment="1">
      <alignment horizontal="left"/>
    </xf>
    <xf numFmtId="164" fontId="4" fillId="0" borderId="14" xfId="0" applyNumberFormat="1" applyFont="1" applyBorder="1"/>
    <xf numFmtId="0" fontId="5" fillId="0" borderId="2" xfId="0" applyFont="1" applyBorder="1" applyAlignment="1">
      <alignment horizontal="center"/>
    </xf>
    <xf numFmtId="164" fontId="4" fillId="0" borderId="6" xfId="0" applyNumberFormat="1" applyFont="1" applyBorder="1"/>
    <xf numFmtId="0" fontId="4" fillId="0" borderId="10" xfId="0" applyFont="1" applyBorder="1"/>
    <xf numFmtId="164" fontId="4" fillId="0" borderId="6" xfId="1" applyNumberFormat="1" applyFont="1" applyBorder="1"/>
    <xf numFmtId="164" fontId="4" fillId="0" borderId="2" xfId="0" applyNumberFormat="1" applyFont="1" applyBorder="1"/>
    <xf numFmtId="0" fontId="4" fillId="0" borderId="7" xfId="0" applyFont="1" applyBorder="1"/>
    <xf numFmtId="0" fontId="4" fillId="0" borderId="10" xfId="0" applyFont="1" applyFill="1" applyBorder="1"/>
    <xf numFmtId="0" fontId="4" fillId="0" borderId="0" xfId="0" applyFont="1" applyFill="1" applyBorder="1"/>
    <xf numFmtId="0" fontId="31" fillId="0" borderId="0" xfId="0" applyFont="1" applyBorder="1" applyAlignment="1">
      <alignment horizontal="right"/>
    </xf>
    <xf numFmtId="0" fontId="5" fillId="0" borderId="10" xfId="0" applyFont="1" applyFill="1" applyBorder="1" applyProtection="1">
      <protection hidden="1"/>
    </xf>
    <xf numFmtId="164" fontId="4" fillId="0" borderId="8" xfId="0" applyNumberFormat="1" applyFont="1" applyBorder="1"/>
    <xf numFmtId="0" fontId="5" fillId="0" borderId="12" xfId="0" applyFont="1" applyBorder="1" applyProtection="1">
      <protection hidden="1"/>
    </xf>
    <xf numFmtId="0" fontId="4" fillId="0" borderId="15" xfId="0" applyFont="1" applyBorder="1"/>
    <xf numFmtId="44" fontId="4" fillId="0" borderId="15" xfId="0" applyNumberFormat="1" applyFont="1" applyBorder="1"/>
    <xf numFmtId="0" fontId="4" fillId="0" borderId="13" xfId="0" applyFont="1" applyBorder="1"/>
    <xf numFmtId="0" fontId="5" fillId="0" borderId="12" xfId="0" applyFont="1" applyBorder="1"/>
    <xf numFmtId="0" fontId="5" fillId="0" borderId="9" xfId="0" applyFont="1" applyBorder="1"/>
    <xf numFmtId="0" fontId="4" fillId="0" borderId="5" xfId="0" applyFont="1" applyBorder="1"/>
    <xf numFmtId="10" fontId="5" fillId="0" borderId="3" xfId="0" applyNumberFormat="1" applyFont="1" applyBorder="1"/>
    <xf numFmtId="0" fontId="5" fillId="0" borderId="16" xfId="0" applyFont="1" applyBorder="1"/>
    <xf numFmtId="165" fontId="5" fillId="0" borderId="0" xfId="0" applyNumberFormat="1" applyFont="1" applyBorder="1"/>
    <xf numFmtId="0" fontId="5" fillId="0" borderId="17" xfId="0" applyFont="1" applyBorder="1"/>
    <xf numFmtId="164" fontId="5" fillId="0" borderId="0" xfId="1" applyNumberFormat="1" applyFont="1" applyBorder="1"/>
    <xf numFmtId="10" fontId="5" fillId="0" borderId="5" xfId="0" applyNumberFormat="1" applyFont="1" applyBorder="1"/>
    <xf numFmtId="0" fontId="5" fillId="0" borderId="14" xfId="0" applyFont="1" applyBorder="1"/>
    <xf numFmtId="0" fontId="33" fillId="0" borderId="0" xfId="0" applyFont="1" applyProtection="1">
      <protection hidden="1"/>
    </xf>
    <xf numFmtId="0" fontId="34" fillId="0" borderId="0" xfId="0" applyFont="1" applyProtection="1">
      <protection hidden="1"/>
    </xf>
    <xf numFmtId="164" fontId="26" fillId="0" borderId="0" xfId="1" applyNumberFormat="1" applyFont="1" applyProtection="1">
      <protection hidden="1"/>
    </xf>
    <xf numFmtId="0" fontId="35" fillId="5" borderId="0" xfId="0" applyFont="1" applyFill="1" applyProtection="1">
      <protection hidden="1"/>
    </xf>
    <xf numFmtId="0" fontId="0" fillId="2" borderId="2" xfId="0" applyNumberFormat="1" applyFill="1" applyBorder="1" applyAlignment="1" applyProtection="1">
      <alignment horizontal="center"/>
      <protection hidden="1"/>
    </xf>
    <xf numFmtId="0" fontId="36" fillId="0" borderId="0" xfId="0" applyFont="1" applyProtection="1">
      <protection hidden="1"/>
    </xf>
    <xf numFmtId="0" fontId="14" fillId="0" borderId="0" xfId="2" applyAlignment="1" applyProtection="1">
      <alignment horizontal="center"/>
      <protection hidden="1"/>
    </xf>
    <xf numFmtId="0" fontId="14" fillId="3" borderId="0" xfId="2" applyFill="1" applyAlignment="1" applyProtection="1">
      <alignment horizontal="center"/>
      <protection hidden="1"/>
    </xf>
    <xf numFmtId="0" fontId="28" fillId="0" borderId="0" xfId="0" applyFont="1" applyFill="1" applyBorder="1" applyAlignment="1" applyProtection="1">
      <alignment horizontal="right" wrapText="1"/>
      <protection hidden="1"/>
    </xf>
    <xf numFmtId="0" fontId="28" fillId="0" borderId="0" xfId="0" applyFont="1" applyProtection="1">
      <protection hidden="1"/>
    </xf>
    <xf numFmtId="0" fontId="28" fillId="0" borderId="0" xfId="0" applyFont="1" applyBorder="1" applyProtection="1">
      <protection hidden="1"/>
    </xf>
    <xf numFmtId="44" fontId="28" fillId="0" borderId="0" xfId="0" applyNumberFormat="1" applyFont="1" applyProtection="1">
      <protection hidden="1"/>
    </xf>
    <xf numFmtId="9" fontId="28" fillId="0" borderId="0" xfId="3" applyFont="1" applyBorder="1" applyProtection="1">
      <protection hidden="1"/>
    </xf>
    <xf numFmtId="1" fontId="28" fillId="0" borderId="0" xfId="0" applyNumberFormat="1" applyFont="1" applyBorder="1" applyProtection="1">
      <protection hidden="1"/>
    </xf>
    <xf numFmtId="0" fontId="37" fillId="3" borderId="0" xfId="0" applyFont="1" applyFill="1" applyProtection="1">
      <protection hidden="1"/>
    </xf>
    <xf numFmtId="3" fontId="4" fillId="0" borderId="0" xfId="0" applyNumberFormat="1" applyFont="1" applyBorder="1"/>
    <xf numFmtId="3" fontId="5" fillId="0" borderId="0" xfId="0" applyNumberFormat="1" applyFont="1" applyBorder="1"/>
    <xf numFmtId="0" fontId="34" fillId="0" borderId="0" xfId="0" applyFont="1" applyProtection="1">
      <protection locked="0" hidden="1"/>
    </xf>
    <xf numFmtId="0" fontId="27" fillId="2" borderId="2" xfId="0" applyFont="1" applyFill="1" applyBorder="1" applyProtection="1">
      <protection locked="0"/>
    </xf>
    <xf numFmtId="0" fontId="40" fillId="0" borderId="0" xfId="0" applyFont="1"/>
    <xf numFmtId="0" fontId="41" fillId="0" borderId="9" xfId="0" applyFont="1" applyBorder="1"/>
    <xf numFmtId="0" fontId="0" fillId="0" borderId="0" xfId="0" applyFill="1" applyBorder="1" applyProtection="1">
      <protection hidden="1"/>
    </xf>
    <xf numFmtId="44" fontId="0" fillId="0" borderId="0" xfId="1" applyFont="1" applyFill="1" applyBorder="1" applyProtection="1">
      <protection hidden="1"/>
    </xf>
    <xf numFmtId="0" fontId="1" fillId="0" borderId="0" xfId="0" applyFont="1" applyProtection="1">
      <protection hidden="1"/>
    </xf>
    <xf numFmtId="0" fontId="7" fillId="0" borderId="0" xfId="0" applyFont="1" applyProtection="1">
      <protection hidden="1"/>
    </xf>
    <xf numFmtId="0" fontId="38" fillId="0" borderId="0" xfId="2" applyFont="1" applyAlignment="1" applyProtection="1">
      <protection hidden="1"/>
    </xf>
    <xf numFmtId="0" fontId="39" fillId="0" borderId="0" xfId="0" applyFont="1" applyProtection="1">
      <protection hidden="1"/>
    </xf>
    <xf numFmtId="0" fontId="14" fillId="0" borderId="0" xfId="2" applyAlignment="1" applyProtection="1">
      <protection hidden="1"/>
    </xf>
    <xf numFmtId="0" fontId="42" fillId="4" borderId="0" xfId="2" applyFont="1" applyFill="1" applyAlignment="1" applyProtection="1">
      <alignment horizontal="center"/>
      <protection locked="0"/>
    </xf>
    <xf numFmtId="0" fontId="41" fillId="0" borderId="0" xfId="0" applyFont="1" applyProtection="1">
      <protection hidden="1"/>
    </xf>
    <xf numFmtId="0" fontId="2" fillId="0" borderId="0" xfId="0" applyFont="1" applyProtection="1">
      <protection hidden="1"/>
    </xf>
    <xf numFmtId="0" fontId="43" fillId="0" borderId="0" xfId="0" applyFont="1" applyProtection="1">
      <protection hidden="1"/>
    </xf>
    <xf numFmtId="0" fontId="44" fillId="0" borderId="0" xfId="0" applyFont="1" applyProtection="1">
      <protection hidden="1"/>
    </xf>
    <xf numFmtId="0" fontId="45" fillId="0" borderId="0" xfId="2" applyFont="1" applyAlignment="1" applyProtection="1">
      <protection locked="0"/>
    </xf>
    <xf numFmtId="2" fontId="0" fillId="2" borderId="2" xfId="3" applyNumberFormat="1" applyFont="1" applyFill="1" applyBorder="1" applyProtection="1">
      <protection locked="0" hidden="1"/>
    </xf>
    <xf numFmtId="10" fontId="0" fillId="2" borderId="2" xfId="3" applyNumberFormat="1" applyFont="1" applyFill="1" applyBorder="1" applyAlignment="1" applyProtection="1">
      <alignment horizontal="right"/>
      <protection locked="0" hidden="1"/>
    </xf>
    <xf numFmtId="164" fontId="47" fillId="3" borderId="0" xfId="0" applyNumberFormat="1" applyFont="1" applyFill="1" applyProtection="1">
      <protection hidden="1"/>
    </xf>
    <xf numFmtId="0" fontId="47" fillId="3" borderId="0" xfId="0" applyFont="1" applyFill="1" applyBorder="1" applyProtection="1">
      <protection hidden="1"/>
    </xf>
    <xf numFmtId="0" fontId="47" fillId="3" borderId="0" xfId="0" applyFont="1" applyFill="1" applyProtection="1">
      <protection hidden="1"/>
    </xf>
    <xf numFmtId="0" fontId="46" fillId="0" borderId="0" xfId="2" applyFont="1" applyAlignment="1" applyProtection="1">
      <protection locked="0"/>
    </xf>
    <xf numFmtId="0" fontId="7" fillId="0" borderId="0" xfId="0" applyFont="1" applyAlignment="1" applyProtection="1">
      <alignment horizontal="center"/>
      <protection hidden="1"/>
    </xf>
    <xf numFmtId="0" fontId="4" fillId="0" borderId="6" xfId="0" applyFont="1" applyBorder="1" applyAlignment="1" applyProtection="1">
      <alignment horizontal="center"/>
      <protection hidden="1"/>
    </xf>
    <xf numFmtId="0" fontId="5" fillId="0" borderId="6" xfId="0" applyFont="1" applyBorder="1" applyAlignment="1" applyProtection="1">
      <alignment horizontal="right" wrapText="1"/>
      <protection hidden="1"/>
    </xf>
    <xf numFmtId="0" fontId="4" fillId="0" borderId="2" xfId="0" applyFont="1" applyBorder="1" applyAlignment="1" applyProtection="1">
      <alignment horizontal="center"/>
      <protection hidden="1"/>
    </xf>
    <xf numFmtId="49" fontId="4" fillId="0" borderId="2" xfId="0" applyNumberFormat="1" applyFont="1" applyBorder="1" applyAlignment="1" applyProtection="1">
      <alignment horizontal="center"/>
      <protection hidden="1"/>
    </xf>
    <xf numFmtId="0" fontId="4" fillId="0" borderId="2" xfId="0" applyFont="1" applyBorder="1" applyProtection="1">
      <protection hidden="1"/>
    </xf>
    <xf numFmtId="0" fontId="4" fillId="2" borderId="2" xfId="0" applyFont="1" applyFill="1" applyBorder="1" applyProtection="1">
      <protection locked="0"/>
    </xf>
    <xf numFmtId="0" fontId="5" fillId="0" borderId="5" xfId="0" applyFont="1" applyBorder="1" applyProtection="1">
      <protection hidden="1"/>
    </xf>
    <xf numFmtId="0" fontId="5" fillId="0" borderId="14" xfId="0" applyFont="1" applyBorder="1" applyAlignment="1" applyProtection="1">
      <alignment horizontal="right"/>
      <protection hidden="1"/>
    </xf>
    <xf numFmtId="0" fontId="4" fillId="0" borderId="15" xfId="0" applyFont="1" applyBorder="1" applyProtection="1">
      <protection hidden="1"/>
    </xf>
    <xf numFmtId="0" fontId="4" fillId="0" borderId="13" xfId="0" applyFont="1" applyBorder="1" applyProtection="1">
      <protection hidden="1"/>
    </xf>
    <xf numFmtId="0" fontId="4" fillId="0" borderId="0" xfId="0" applyFont="1" applyBorder="1" applyProtection="1">
      <protection hidden="1"/>
    </xf>
    <xf numFmtId="0" fontId="4" fillId="0" borderId="9" xfId="0" applyFont="1" applyBorder="1" applyProtection="1">
      <protection hidden="1"/>
    </xf>
    <xf numFmtId="0" fontId="4" fillId="0" borderId="3" xfId="0" applyFont="1" applyBorder="1" applyProtection="1">
      <protection hidden="1"/>
    </xf>
    <xf numFmtId="0" fontId="4" fillId="0" borderId="16" xfId="0" applyFont="1" applyBorder="1" applyProtection="1">
      <protection hidden="1"/>
    </xf>
    <xf numFmtId="1" fontId="4" fillId="0" borderId="2" xfId="0" applyNumberFormat="1" applyFont="1" applyBorder="1" applyProtection="1">
      <protection hidden="1"/>
    </xf>
    <xf numFmtId="0" fontId="4" fillId="0" borderId="10" xfId="0" applyFont="1" applyBorder="1" applyProtection="1">
      <protection hidden="1"/>
    </xf>
    <xf numFmtId="0" fontId="4" fillId="0" borderId="17" xfId="0" applyFont="1" applyBorder="1" applyProtection="1">
      <protection hidden="1"/>
    </xf>
    <xf numFmtId="1" fontId="4" fillId="0" borderId="13" xfId="3" applyNumberFormat="1" applyFont="1" applyBorder="1" applyProtection="1">
      <protection hidden="1"/>
    </xf>
    <xf numFmtId="1" fontId="4" fillId="0" borderId="2" xfId="3" applyNumberFormat="1" applyFont="1" applyBorder="1" applyProtection="1">
      <protection hidden="1"/>
    </xf>
    <xf numFmtId="1" fontId="4" fillId="0" borderId="13" xfId="0" applyNumberFormat="1" applyFont="1" applyBorder="1" applyProtection="1">
      <protection hidden="1"/>
    </xf>
    <xf numFmtId="1" fontId="4" fillId="0" borderId="13" xfId="0" applyNumberFormat="1" applyFont="1" applyFill="1" applyBorder="1" applyProtection="1">
      <protection hidden="1"/>
    </xf>
    <xf numFmtId="1" fontId="4" fillId="0" borderId="2" xfId="0" applyNumberFormat="1" applyFont="1" applyFill="1" applyBorder="1" applyProtection="1">
      <protection hidden="1"/>
    </xf>
    <xf numFmtId="0" fontId="4" fillId="0" borderId="11" xfId="0" applyFont="1" applyBorder="1" applyProtection="1">
      <protection hidden="1"/>
    </xf>
    <xf numFmtId="0" fontId="4" fillId="0" borderId="5" xfId="0" applyFont="1" applyBorder="1" applyProtection="1">
      <protection hidden="1"/>
    </xf>
    <xf numFmtId="0" fontId="4" fillId="0" borderId="14" xfId="0" applyFont="1" applyBorder="1" applyProtection="1">
      <protection hidden="1"/>
    </xf>
    <xf numFmtId="10" fontId="4" fillId="0" borderId="2" xfId="3" applyNumberFormat="1" applyFont="1" applyBorder="1" applyProtection="1">
      <protection hidden="1"/>
    </xf>
    <xf numFmtId="2" fontId="4" fillId="0" borderId="2" xfId="0" applyNumberFormat="1" applyFont="1" applyFill="1" applyBorder="1" applyProtection="1">
      <protection hidden="1"/>
    </xf>
    <xf numFmtId="2" fontId="4" fillId="0" borderId="2" xfId="0" applyNumberFormat="1" applyFont="1" applyBorder="1" applyProtection="1">
      <protection hidden="1"/>
    </xf>
    <xf numFmtId="0" fontId="2" fillId="3" borderId="0" xfId="0" applyFont="1" applyFill="1" applyProtection="1">
      <protection hidden="1"/>
    </xf>
    <xf numFmtId="1" fontId="4" fillId="0" borderId="0" xfId="0" applyNumberFormat="1" applyFont="1" applyBorder="1" applyProtection="1">
      <protection hidden="1"/>
    </xf>
    <xf numFmtId="0" fontId="48" fillId="0" borderId="0" xfId="0" applyFont="1"/>
    <xf numFmtId="44" fontId="4" fillId="3" borderId="0" xfId="1" applyFont="1" applyFill="1" applyProtection="1">
      <protection hidden="1"/>
    </xf>
    <xf numFmtId="0" fontId="33" fillId="0" borderId="0" xfId="0" applyFont="1" applyFill="1" applyProtection="1">
      <protection hidden="1"/>
    </xf>
    <xf numFmtId="0" fontId="0" fillId="0" borderId="0" xfId="0" applyFill="1" applyProtection="1">
      <protection hidden="1"/>
    </xf>
    <xf numFmtId="10" fontId="6" fillId="3" borderId="0" xfId="3" applyNumberFormat="1" applyFont="1" applyFill="1" applyAlignment="1" applyProtection="1">
      <alignment horizontal="right"/>
      <protection hidden="1"/>
    </xf>
    <xf numFmtId="0" fontId="4" fillId="3" borderId="0" xfId="0" applyFont="1" applyFill="1" applyAlignment="1" applyProtection="1">
      <alignment horizontal="right"/>
      <protection hidden="1"/>
    </xf>
    <xf numFmtId="0" fontId="7" fillId="0" borderId="0" xfId="0" applyFont="1" applyAlignment="1" applyProtection="1">
      <protection hidden="1"/>
    </xf>
    <xf numFmtId="0" fontId="4" fillId="3" borderId="1" xfId="0" applyFont="1" applyFill="1" applyBorder="1" applyAlignment="1" applyProtection="1">
      <alignment horizontal="right"/>
      <protection hidden="1"/>
    </xf>
    <xf numFmtId="165" fontId="6" fillId="3" borderId="0" xfId="0" applyNumberFormat="1" applyFont="1" applyFill="1" applyAlignment="1" applyProtection="1">
      <alignment horizontal="right"/>
      <protection hidden="1"/>
    </xf>
    <xf numFmtId="2" fontId="6" fillId="3" borderId="0" xfId="1" applyNumberFormat="1" applyFont="1" applyFill="1" applyAlignment="1" applyProtection="1">
      <alignment horizontal="right"/>
      <protection hidden="1"/>
    </xf>
    <xf numFmtId="0" fontId="3" fillId="0" borderId="5" xfId="0" applyFont="1" applyBorder="1" applyAlignment="1" applyProtection="1">
      <alignment horizontal="center" vertical="center"/>
      <protection hidden="1"/>
    </xf>
    <xf numFmtId="44" fontId="3" fillId="0" borderId="0" xfId="1" applyFont="1" applyProtection="1">
      <protection hidden="1"/>
    </xf>
    <xf numFmtId="0" fontId="3" fillId="0" borderId="0" xfId="0" applyFont="1" applyAlignment="1" applyProtection="1">
      <alignment horizontal="center" vertical="center"/>
      <protection hidden="1"/>
    </xf>
    <xf numFmtId="0" fontId="0" fillId="6" borderId="2" xfId="0" applyFill="1" applyBorder="1" applyAlignment="1" applyProtection="1">
      <alignment horizontal="center" vertical="center"/>
      <protection locked="0"/>
    </xf>
    <xf numFmtId="0" fontId="50" fillId="0" borderId="0" xfId="2" applyFont="1" applyAlignment="1" applyProtection="1">
      <protection locked="0"/>
    </xf>
    <xf numFmtId="0" fontId="51" fillId="0" borderId="0" xfId="0" applyFont="1" applyProtection="1">
      <protection hidden="1"/>
    </xf>
    <xf numFmtId="0" fontId="52" fillId="0" borderId="0" xfId="0" applyFont="1" applyProtection="1">
      <protection hidden="1"/>
    </xf>
    <xf numFmtId="44" fontId="2" fillId="0" borderId="0" xfId="0" applyNumberFormat="1" applyFont="1" applyProtection="1">
      <protection hidden="1"/>
    </xf>
    <xf numFmtId="0" fontId="11" fillId="3" borderId="1" xfId="0" applyFont="1" applyFill="1" applyBorder="1" applyAlignment="1" applyProtection="1">
      <alignment horizontal="center" vertical="center"/>
      <protection hidden="1"/>
    </xf>
    <xf numFmtId="0" fontId="53" fillId="3" borderId="0" xfId="0" applyFont="1" applyFill="1" applyAlignment="1" applyProtection="1">
      <alignment horizontal="right"/>
      <protection hidden="1"/>
    </xf>
    <xf numFmtId="0" fontId="0" fillId="7" borderId="2" xfId="0" applyFill="1" applyBorder="1" applyAlignment="1" applyProtection="1">
      <alignment horizontal="center"/>
      <protection locked="0"/>
    </xf>
    <xf numFmtId="44" fontId="0" fillId="7" borderId="2" xfId="1" applyFont="1" applyFill="1" applyBorder="1" applyAlignment="1" applyProtection="1">
      <alignment horizontal="right"/>
      <protection locked="0"/>
    </xf>
    <xf numFmtId="0" fontId="0" fillId="7" borderId="2" xfId="0" applyFill="1" applyBorder="1" applyAlignment="1" applyProtection="1">
      <alignment horizontal="right"/>
      <protection locked="0"/>
    </xf>
    <xf numFmtId="0" fontId="33" fillId="7" borderId="2" xfId="0" applyFont="1" applyFill="1" applyBorder="1" applyAlignment="1" applyProtection="1">
      <alignment horizontal="right"/>
      <protection locked="0"/>
    </xf>
    <xf numFmtId="10" fontId="0" fillId="7" borderId="2" xfId="3" applyNumberFormat="1" applyFont="1" applyFill="1" applyBorder="1" applyAlignment="1" applyProtection="1">
      <alignment horizontal="center"/>
      <protection locked="0"/>
    </xf>
    <xf numFmtId="44" fontId="0" fillId="7" borderId="2" xfId="1" applyFont="1" applyFill="1" applyBorder="1" applyProtection="1">
      <protection locked="0"/>
    </xf>
    <xf numFmtId="10" fontId="0" fillId="7" borderId="2" xfId="3" applyNumberFormat="1" applyFont="1" applyFill="1" applyBorder="1" applyProtection="1">
      <protection locked="0"/>
    </xf>
    <xf numFmtId="0" fontId="0" fillId="7" borderId="2" xfId="0" applyFill="1" applyBorder="1" applyProtection="1">
      <protection locked="0"/>
    </xf>
    <xf numFmtId="44" fontId="0" fillId="7" borderId="2" xfId="1" applyFont="1" applyFill="1" applyBorder="1" applyProtection="1">
      <protection hidden="1"/>
    </xf>
    <xf numFmtId="0" fontId="0" fillId="7" borderId="0" xfId="0" applyFill="1" applyProtection="1">
      <protection hidden="1"/>
    </xf>
    <xf numFmtId="9" fontId="0" fillId="7" borderId="2" xfId="3" applyFont="1" applyFill="1" applyBorder="1" applyAlignment="1" applyProtection="1">
      <alignment horizontal="right"/>
      <protection locked="0"/>
    </xf>
    <xf numFmtId="49" fontId="0" fillId="7" borderId="2" xfId="0" applyNumberFormat="1" applyFill="1" applyBorder="1" applyAlignment="1" applyProtection="1">
      <alignment horizontal="center"/>
      <protection locked="0"/>
    </xf>
    <xf numFmtId="0" fontId="54" fillId="0" borderId="0" xfId="0" applyFont="1" applyProtection="1">
      <protection hidden="1"/>
    </xf>
    <xf numFmtId="0" fontId="55" fillId="0" borderId="0" xfId="0" applyFont="1" applyProtection="1">
      <protection hidden="1"/>
    </xf>
    <xf numFmtId="49" fontId="33" fillId="7" borderId="2" xfId="0" applyNumberFormat="1" applyFont="1" applyFill="1" applyBorder="1" applyAlignment="1" applyProtection="1">
      <alignment horizontal="center"/>
      <protection locked="0"/>
    </xf>
    <xf numFmtId="0" fontId="50" fillId="0" borderId="0" xfId="0" applyFont="1" applyProtection="1">
      <protection hidden="1"/>
    </xf>
    <xf numFmtId="0" fontId="56" fillId="7" borderId="0" xfId="0" applyFont="1" applyFill="1" applyProtection="1">
      <protection hidden="1"/>
    </xf>
    <xf numFmtId="0" fontId="56" fillId="7" borderId="0" xfId="0" applyFont="1" applyFill="1" applyProtection="1">
      <protection locked="0" hidden="1"/>
    </xf>
    <xf numFmtId="49" fontId="5" fillId="3" borderId="0" xfId="0" applyNumberFormat="1" applyFont="1" applyFill="1" applyAlignment="1" applyProtection="1">
      <alignment horizontal="right"/>
      <protection hidden="1"/>
    </xf>
    <xf numFmtId="0" fontId="32" fillId="0" borderId="0" xfId="0" applyFont="1" applyAlignment="1" applyProtection="1">
      <alignment horizontal="center"/>
      <protection hidden="1"/>
    </xf>
    <xf numFmtId="0" fontId="0" fillId="0" borderId="0" xfId="0" applyAlignment="1" applyProtection="1">
      <alignment horizontal="center" wrapText="1"/>
      <protection hidden="1"/>
    </xf>
    <xf numFmtId="0" fontId="0" fillId="7" borderId="2" xfId="0" applyFill="1" applyBorder="1" applyAlignment="1" applyProtection="1">
      <alignment horizontal="center"/>
      <protection locked="0"/>
    </xf>
    <xf numFmtId="164" fontId="4" fillId="3" borderId="0" xfId="0" applyNumberFormat="1" applyFont="1" applyFill="1" applyBorder="1" applyAlignment="1" applyProtection="1">
      <alignment horizontal="center"/>
      <protection hidden="1"/>
    </xf>
    <xf numFmtId="164" fontId="4" fillId="3" borderId="0" xfId="0" applyNumberFormat="1" applyFont="1" applyFill="1" applyAlignment="1" applyProtection="1">
      <alignment horizontal="center"/>
      <protection hidden="1"/>
    </xf>
    <xf numFmtId="164" fontId="4" fillId="3" borderId="18" xfId="0" applyNumberFormat="1" applyFont="1" applyFill="1" applyBorder="1" applyAlignment="1" applyProtection="1">
      <alignment horizontal="center"/>
      <protection hidden="1"/>
    </xf>
    <xf numFmtId="164" fontId="4" fillId="3" borderId="0" xfId="1" applyNumberFormat="1" applyFont="1" applyFill="1" applyAlignment="1" applyProtection="1">
      <alignment horizontal="center"/>
      <protection hidden="1"/>
    </xf>
    <xf numFmtId="5" fontId="4" fillId="3" borderId="1" xfId="0" applyNumberFormat="1" applyFont="1" applyFill="1" applyBorder="1" applyAlignment="1" applyProtection="1">
      <alignment horizontal="right"/>
      <protection hidden="1"/>
    </xf>
    <xf numFmtId="0" fontId="4" fillId="3" borderId="0" xfId="0" applyFont="1" applyFill="1" applyAlignment="1" applyProtection="1">
      <alignment horizontal="center"/>
      <protection hidden="1"/>
    </xf>
    <xf numFmtId="0" fontId="4" fillId="3" borderId="5" xfId="0" applyFont="1" applyFill="1" applyBorder="1" applyAlignment="1" applyProtection="1">
      <alignment horizontal="center"/>
      <protection hidden="1"/>
    </xf>
    <xf numFmtId="44" fontId="4" fillId="3" borderId="5" xfId="1" applyFont="1" applyFill="1" applyBorder="1" applyAlignment="1" applyProtection="1">
      <alignment horizontal="right"/>
      <protection hidden="1"/>
    </xf>
    <xf numFmtId="44" fontId="4" fillId="3" borderId="3" xfId="1" applyFont="1" applyFill="1" applyBorder="1" applyAlignment="1" applyProtection="1">
      <alignment horizontal="right"/>
      <protection hidden="1"/>
    </xf>
    <xf numFmtId="44" fontId="4" fillId="3" borderId="0" xfId="1" applyFont="1" applyFill="1" applyAlignment="1" applyProtection="1">
      <alignment horizontal="right"/>
      <protection hidden="1"/>
    </xf>
    <xf numFmtId="164" fontId="4" fillId="3" borderId="4" xfId="0" applyNumberFormat="1" applyFont="1" applyFill="1" applyBorder="1" applyAlignment="1" applyProtection="1">
      <alignment horizontal="center"/>
      <protection hidden="1"/>
    </xf>
    <xf numFmtId="44" fontId="4" fillId="3" borderId="0" xfId="0" applyNumberFormat="1" applyFont="1" applyFill="1" applyAlignment="1" applyProtection="1">
      <alignment horizontal="center"/>
      <protection hidden="1"/>
    </xf>
    <xf numFmtId="164" fontId="4" fillId="3" borderId="4" xfId="1" applyNumberFormat="1" applyFont="1" applyFill="1" applyBorder="1" applyAlignment="1" applyProtection="1">
      <alignment horizontal="right"/>
      <protection hidden="1"/>
    </xf>
    <xf numFmtId="0" fontId="4" fillId="3" borderId="0" xfId="0" applyFont="1" applyFill="1" applyBorder="1" applyAlignment="1" applyProtection="1">
      <alignment horizontal="left"/>
      <protection hidden="1"/>
    </xf>
    <xf numFmtId="2" fontId="6" fillId="3" borderId="0" xfId="0" applyNumberFormat="1" applyFont="1" applyFill="1" applyAlignment="1" applyProtection="1">
      <alignment horizontal="right"/>
      <protection hidden="1"/>
    </xf>
    <xf numFmtId="0" fontId="9" fillId="3" borderId="0" xfId="0" applyFont="1" applyFill="1" applyAlignment="1" applyProtection="1">
      <alignment horizontal="center"/>
      <protection hidden="1"/>
    </xf>
    <xf numFmtId="0" fontId="13" fillId="3" borderId="0" xfId="0" applyFont="1" applyFill="1" applyBorder="1" applyAlignment="1" applyProtection="1">
      <alignment horizontal="right"/>
      <protection hidden="1"/>
    </xf>
    <xf numFmtId="0" fontId="12" fillId="3" borderId="0" xfId="0" applyFont="1" applyFill="1" applyAlignment="1" applyProtection="1">
      <alignment horizontal="center"/>
      <protection hidden="1"/>
    </xf>
    <xf numFmtId="0" fontId="13" fillId="3" borderId="0" xfId="0" applyFont="1" applyFill="1" applyBorder="1" applyAlignment="1" applyProtection="1">
      <alignment horizontal="left"/>
      <protection hidden="1"/>
    </xf>
    <xf numFmtId="0" fontId="15" fillId="3" borderId="0" xfId="0" applyFont="1" applyFill="1" applyBorder="1" applyAlignment="1" applyProtection="1">
      <alignment horizontal="right"/>
      <protection hidden="1"/>
    </xf>
    <xf numFmtId="44" fontId="4" fillId="3" borderId="0" xfId="1" applyFont="1" applyFill="1" applyAlignment="1" applyProtection="1">
      <alignment horizontal="center"/>
      <protection hidden="1"/>
    </xf>
    <xf numFmtId="0" fontId="4" fillId="3" borderId="3" xfId="0" applyFont="1" applyFill="1" applyBorder="1" applyAlignment="1" applyProtection="1">
      <alignment horizontal="center"/>
      <protection hidden="1"/>
    </xf>
    <xf numFmtId="10" fontId="6" fillId="3" borderId="0" xfId="3" applyNumberFormat="1" applyFont="1" applyFill="1" applyAlignment="1" applyProtection="1">
      <alignment horizontal="right"/>
      <protection hidden="1"/>
    </xf>
    <xf numFmtId="10" fontId="4" fillId="3" borderId="0" xfId="0" applyNumberFormat="1" applyFont="1" applyFill="1" applyAlignment="1" applyProtection="1">
      <alignment horizontal="right"/>
      <protection hidden="1"/>
    </xf>
    <xf numFmtId="0" fontId="4" fillId="3" borderId="0" xfId="0" applyFont="1" applyFill="1" applyAlignment="1" applyProtection="1">
      <alignment horizontal="right"/>
      <protection hidden="1"/>
    </xf>
    <xf numFmtId="0" fontId="4" fillId="3" borderId="3" xfId="0" applyFont="1" applyFill="1" applyBorder="1" applyAlignment="1" applyProtection="1">
      <alignment horizontal="right"/>
      <protection hidden="1"/>
    </xf>
    <xf numFmtId="10" fontId="4" fillId="3" borderId="0" xfId="0" applyNumberFormat="1" applyFont="1" applyFill="1" applyAlignment="1" applyProtection="1">
      <alignment horizontal="center"/>
      <protection hidden="1"/>
    </xf>
    <xf numFmtId="164" fontId="4" fillId="3" borderId="0" xfId="1" applyNumberFormat="1" applyFont="1" applyFill="1" applyAlignment="1" applyProtection="1">
      <alignment horizontal="right"/>
      <protection hidden="1"/>
    </xf>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164" fontId="4" fillId="0" borderId="11" xfId="1" applyNumberFormat="1" applyFont="1" applyBorder="1" applyAlignment="1">
      <alignment horizontal="center"/>
    </xf>
    <xf numFmtId="164" fontId="4" fillId="0" borderId="14" xfId="1" applyNumberFormat="1" applyFont="1" applyBorder="1" applyAlignment="1">
      <alignment horizontal="center"/>
    </xf>
    <xf numFmtId="44" fontId="4" fillId="0" borderId="10" xfId="0" applyNumberFormat="1" applyFont="1" applyBorder="1" applyAlignment="1">
      <alignment horizontal="center"/>
    </xf>
    <xf numFmtId="44" fontId="4" fillId="0" borderId="17" xfId="0" applyNumberFormat="1" applyFont="1" applyBorder="1" applyAlignment="1">
      <alignment horizontal="center"/>
    </xf>
    <xf numFmtId="164" fontId="4" fillId="0" borderId="10" xfId="0" applyNumberFormat="1" applyFont="1" applyBorder="1" applyAlignment="1">
      <alignment horizontal="center"/>
    </xf>
    <xf numFmtId="164" fontId="4" fillId="0" borderId="17" xfId="0" applyNumberFormat="1" applyFont="1" applyBorder="1" applyAlignment="1">
      <alignment horizontal="center"/>
    </xf>
    <xf numFmtId="0" fontId="0" fillId="0" borderId="1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3" xfId="0" applyBorder="1" applyAlignment="1" applyProtection="1">
      <alignment horizontal="center"/>
      <protection locked="0"/>
    </xf>
    <xf numFmtId="0" fontId="20" fillId="4" borderId="9" xfId="0" applyFont="1" applyFill="1" applyBorder="1" applyAlignment="1" applyProtection="1">
      <alignment horizontal="center"/>
      <protection hidden="1"/>
    </xf>
    <xf numFmtId="0" fontId="20" fillId="4" borderId="3" xfId="0" applyFont="1" applyFill="1" applyBorder="1" applyAlignment="1" applyProtection="1">
      <alignment horizontal="center"/>
      <protection hidden="1"/>
    </xf>
    <xf numFmtId="0" fontId="20" fillId="4" borderId="16" xfId="0" applyFont="1" applyFill="1" applyBorder="1" applyAlignment="1" applyProtection="1">
      <alignment horizontal="center"/>
      <protection hidden="1"/>
    </xf>
    <xf numFmtId="0" fontId="7" fillId="0" borderId="0" xfId="0" applyFont="1" applyAlignment="1" applyProtection="1">
      <alignment horizontal="center"/>
      <protection hidden="1"/>
    </xf>
    <xf numFmtId="0" fontId="9" fillId="0" borderId="0" xfId="0" applyFont="1" applyAlignment="1" applyProtection="1">
      <alignment horizontal="center"/>
      <protection hidden="1"/>
    </xf>
    <xf numFmtId="0" fontId="0" fillId="2" borderId="2" xfId="0" applyFill="1" applyBorder="1" applyAlignment="1" applyProtection="1">
      <alignment horizontal="center"/>
      <protection hidden="1"/>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B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7FED2"/>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5" fmlaLink="$Q$3" fmlaRange="$P$3:$P$4" noThreeD="1" val="0"/>
</file>

<file path=xl/ctrlProps/ctrlProp2.xml><?xml version="1.0" encoding="utf-8"?>
<formControlPr xmlns="http://schemas.microsoft.com/office/spreadsheetml/2009/9/main" objectType="Drop" dropLines="2" dropStyle="combo" dx="15" fmlaLink="$Q$3" fmlaRange="$P$3:$P$4" noThreeD="1" val="0"/>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www.finestexpert.com/" TargetMode="External"/><Relationship Id="rId7" Type="http://schemas.openxmlformats.org/officeDocument/2006/relationships/hyperlink" Target="http://www.rentometer.com/" TargetMode="External"/><Relationship Id="rId2" Type="http://schemas.openxmlformats.org/officeDocument/2006/relationships/image" Target="../media/image1.png"/><Relationship Id="rId1" Type="http://schemas.openxmlformats.org/officeDocument/2006/relationships/hyperlink" Target="http://www.erealinvestor.com/eriweb/index.cfm" TargetMode="External"/><Relationship Id="rId6" Type="http://schemas.openxmlformats.org/officeDocument/2006/relationships/image" Target="../media/image3.gif"/><Relationship Id="rId11" Type="http://schemas.openxmlformats.org/officeDocument/2006/relationships/image" Target="../media/image7.png"/><Relationship Id="rId5" Type="http://schemas.openxmlformats.org/officeDocument/2006/relationships/hyperlink" Target="http://www.firstam.com/about/company-information/terms-of-use.html" TargetMode="External"/><Relationship Id="rId10" Type="http://schemas.openxmlformats.org/officeDocument/2006/relationships/image" Target="../media/image6.png"/><Relationship Id="rId4" Type="http://schemas.openxmlformats.org/officeDocument/2006/relationships/image" Target="../media/image2.png"/><Relationship Id="rId9" Type="http://schemas.openxmlformats.org/officeDocument/2006/relationships/image" Target="../media/image5.png"/></Relationships>
</file>

<file path=xl/drawings/_rels/drawing10.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1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4.gif"/><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Index!A1"/><Relationship Id="rId1" Type="http://schemas.openxmlformats.org/officeDocument/2006/relationships/image" Target="../media/image8.png"/><Relationship Id="rId6" Type="http://schemas.openxmlformats.org/officeDocument/2006/relationships/image" Target="../media/image11.png"/><Relationship Id="rId5" Type="http://schemas.openxmlformats.org/officeDocument/2006/relationships/hyperlink" Target="#IncomeDebt!A1"/><Relationship Id="rId4" Type="http://schemas.openxmlformats.org/officeDocument/2006/relationships/image" Target="../media/image10.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7" Type="http://schemas.openxmlformats.org/officeDocument/2006/relationships/image" Target="../media/image11.png"/><Relationship Id="rId2" Type="http://schemas.openxmlformats.org/officeDocument/2006/relationships/hyperlink" Target="#PropertyInfo!A1"/><Relationship Id="rId1" Type="http://schemas.openxmlformats.org/officeDocument/2006/relationships/image" Target="../media/image8.png"/><Relationship Id="rId6" Type="http://schemas.openxmlformats.org/officeDocument/2006/relationships/hyperlink" Target="#TaxExpenses!A1"/><Relationship Id="rId5" Type="http://schemas.openxmlformats.org/officeDocument/2006/relationships/image" Target="../media/image10.png"/><Relationship Id="rId4" Type="http://schemas.openxmlformats.org/officeDocument/2006/relationships/hyperlink" Target="#Index!A1"/></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7" Type="http://schemas.openxmlformats.org/officeDocument/2006/relationships/image" Target="../media/image11.png"/><Relationship Id="rId2" Type="http://schemas.openxmlformats.org/officeDocument/2006/relationships/hyperlink" Target="#IncomeDebt!A1"/><Relationship Id="rId1" Type="http://schemas.openxmlformats.org/officeDocument/2006/relationships/image" Target="../media/image8.png"/><Relationship Id="rId6" Type="http://schemas.openxmlformats.org/officeDocument/2006/relationships/hyperlink" Target="#UnitSumm!A1"/><Relationship Id="rId5" Type="http://schemas.openxmlformats.org/officeDocument/2006/relationships/image" Target="../media/image10.png"/><Relationship Id="rId4" Type="http://schemas.openxmlformats.org/officeDocument/2006/relationships/hyperlink" Target="#Index!A1"/></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7" Type="http://schemas.openxmlformats.org/officeDocument/2006/relationships/image" Target="../media/image11.png"/><Relationship Id="rId2" Type="http://schemas.openxmlformats.org/officeDocument/2006/relationships/hyperlink" Target="#TaxExpenses!A1"/><Relationship Id="rId1" Type="http://schemas.openxmlformats.org/officeDocument/2006/relationships/image" Target="../media/image8.png"/><Relationship Id="rId6" Type="http://schemas.openxmlformats.org/officeDocument/2006/relationships/hyperlink" Target="#Report!A1"/><Relationship Id="rId5" Type="http://schemas.openxmlformats.org/officeDocument/2006/relationships/image" Target="../media/image10.png"/><Relationship Id="rId4" Type="http://schemas.openxmlformats.org/officeDocument/2006/relationships/hyperlink" Target="#Index!A1"/></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Report!A1"/><Relationship Id="rId1" Type="http://schemas.openxmlformats.org/officeDocument/2006/relationships/image" Target="../media/image8.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hyperlink" Target="#Index!A1"/></Relationships>
</file>

<file path=xl/drawings/_rels/drawing7.xml.rels><?xml version="1.0" encoding="UTF-8" standalone="yes"?>
<Relationships xmlns="http://schemas.openxmlformats.org/package/2006/relationships"><Relationship Id="rId8" Type="http://schemas.openxmlformats.org/officeDocument/2006/relationships/hyperlink" Target="#APOD!A1"/><Relationship Id="rId3" Type="http://schemas.openxmlformats.org/officeDocument/2006/relationships/image" Target="../media/image8.png"/><Relationship Id="rId7" Type="http://schemas.openxmlformats.org/officeDocument/2006/relationships/image" Target="../media/image10.png"/><Relationship Id="rId2" Type="http://schemas.openxmlformats.org/officeDocument/2006/relationships/image" Target="../media/image12.jpeg"/><Relationship Id="rId1" Type="http://schemas.openxmlformats.org/officeDocument/2006/relationships/hyperlink" Target="#'CAP2$'!C9"/><Relationship Id="rId6" Type="http://schemas.openxmlformats.org/officeDocument/2006/relationships/hyperlink" Target="#Index!A1"/><Relationship Id="rId5" Type="http://schemas.openxmlformats.org/officeDocument/2006/relationships/image" Target="../media/image9.png"/><Relationship Id="rId4" Type="http://schemas.openxmlformats.org/officeDocument/2006/relationships/hyperlink" Target="#UnitSumm!A1"/><Relationship Id="rId9" Type="http://schemas.openxmlformats.org/officeDocument/2006/relationships/image" Target="../media/image11.png"/></Relationships>
</file>

<file path=xl/drawings/_rels/drawing8.xml.rels><?xml version="1.0" encoding="UTF-8" standalone="yes"?>
<Relationships xmlns="http://schemas.openxmlformats.org/package/2006/relationships"><Relationship Id="rId3" Type="http://schemas.openxmlformats.org/officeDocument/2006/relationships/image" Target="../media/image9.png"/><Relationship Id="rId7" Type="http://schemas.openxmlformats.org/officeDocument/2006/relationships/image" Target="../media/image11.png"/><Relationship Id="rId2" Type="http://schemas.openxmlformats.org/officeDocument/2006/relationships/hyperlink" Target="#Report!A1"/><Relationship Id="rId1" Type="http://schemas.openxmlformats.org/officeDocument/2006/relationships/image" Target="../media/image8.png"/><Relationship Id="rId6" Type="http://schemas.openxmlformats.org/officeDocument/2006/relationships/hyperlink" Target="#RentScen!A1"/><Relationship Id="rId5" Type="http://schemas.openxmlformats.org/officeDocument/2006/relationships/image" Target="../media/image10.png"/><Relationship Id="rId4" Type="http://schemas.openxmlformats.org/officeDocument/2006/relationships/hyperlink" Target="#Index!A1"/></Relationships>
</file>

<file path=xl/drawings/_rels/drawing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APOD!A1"/><Relationship Id="rId1" Type="http://schemas.openxmlformats.org/officeDocument/2006/relationships/image" Target="../media/image8.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xdr:col>
      <xdr:colOff>19050</xdr:colOff>
      <xdr:row>4</xdr:row>
      <xdr:rowOff>47625</xdr:rowOff>
    </xdr:from>
    <xdr:to>
      <xdr:col>5</xdr:col>
      <xdr:colOff>590550</xdr:colOff>
      <xdr:row>4</xdr:row>
      <xdr:rowOff>47625</xdr:rowOff>
    </xdr:to>
    <xdr:sp macro="" textlink="">
      <xdr:nvSpPr>
        <xdr:cNvPr id="11501" name="Line 1"/>
        <xdr:cNvSpPr>
          <a:spLocks noChangeShapeType="1"/>
        </xdr:cNvSpPr>
      </xdr:nvSpPr>
      <xdr:spPr bwMode="auto">
        <a:xfrm>
          <a:off x="628650" y="1857375"/>
          <a:ext cx="3857625" cy="0"/>
        </a:xfrm>
        <a:prstGeom prst="line">
          <a:avLst/>
        </a:prstGeom>
        <a:ln>
          <a:headEnd/>
          <a:tailEnd/>
        </a:ln>
      </xdr:spPr>
      <xdr:style>
        <a:lnRef idx="2">
          <a:schemeClr val="accent1"/>
        </a:lnRef>
        <a:fillRef idx="0">
          <a:schemeClr val="accent1"/>
        </a:fillRef>
        <a:effectRef idx="1">
          <a:schemeClr val="accent1"/>
        </a:effectRef>
        <a:fontRef idx="minor">
          <a:schemeClr val="tx1"/>
        </a:fontRef>
      </xdr:style>
    </xdr:sp>
    <xdr:clientData/>
  </xdr:twoCellAnchor>
  <xdr:twoCellAnchor>
    <xdr:from>
      <xdr:col>9</xdr:col>
      <xdr:colOff>88426</xdr:colOff>
      <xdr:row>17</xdr:row>
      <xdr:rowOff>84020</xdr:rowOff>
    </xdr:from>
    <xdr:to>
      <xdr:col>11</xdr:col>
      <xdr:colOff>409575</xdr:colOff>
      <xdr:row>19</xdr:row>
      <xdr:rowOff>54876</xdr:rowOff>
    </xdr:to>
    <xdr:pic>
      <xdr:nvPicPr>
        <xdr:cNvPr id="11504" name="Picture 83" descr="eRealInvestor">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2551" y="3617795"/>
          <a:ext cx="1540349" cy="351856"/>
        </a:xfrm>
        <a:prstGeom prst="rect">
          <a:avLst/>
        </a:prstGeom>
        <a:noFill/>
        <a:ln w="9525">
          <a:noFill/>
          <a:miter lim="800000"/>
          <a:headEnd/>
          <a:tailEnd/>
        </a:ln>
      </xdr:spPr>
    </xdr:pic>
    <xdr:clientData/>
  </xdr:twoCellAnchor>
  <xdr:twoCellAnchor>
    <xdr:from>
      <xdr:col>9</xdr:col>
      <xdr:colOff>82313</xdr:colOff>
      <xdr:row>10</xdr:row>
      <xdr:rowOff>76201</xdr:rowOff>
    </xdr:from>
    <xdr:to>
      <xdr:col>10</xdr:col>
      <xdr:colOff>512644</xdr:colOff>
      <xdr:row>12</xdr:row>
      <xdr:rowOff>109610</xdr:rowOff>
    </xdr:to>
    <xdr:pic>
      <xdr:nvPicPr>
        <xdr:cNvPr id="11505" name="Picture 148">
          <a:hlinkClick xmlns:r="http://schemas.openxmlformats.org/officeDocument/2006/relationships" r:id="rId3" tooltip="finestexpert.com"/>
        </xdr:cNvPr>
        <xdr:cNvPicPr>
          <a:picLocks noChangeAspect="1" noChangeArrowheads="1"/>
        </xdr:cNvPicPr>
      </xdr:nvPicPr>
      <xdr:blipFill>
        <a:blip xmlns:r="http://schemas.openxmlformats.org/officeDocument/2006/relationships" r:embed="rId4" cstate="print"/>
        <a:srcRect t="25352"/>
        <a:stretch>
          <a:fillRect/>
        </a:stretch>
      </xdr:blipFill>
      <xdr:spPr bwMode="auto">
        <a:xfrm>
          <a:off x="6416438" y="2324101"/>
          <a:ext cx="1039931" cy="414409"/>
        </a:xfrm>
        <a:prstGeom prst="rect">
          <a:avLst/>
        </a:prstGeom>
        <a:noFill/>
        <a:ln w="1">
          <a:noFill/>
          <a:miter lim="800000"/>
          <a:headEnd/>
          <a:tailEnd/>
        </a:ln>
      </xdr:spPr>
    </xdr:pic>
    <xdr:clientData/>
  </xdr:twoCellAnchor>
  <xdr:twoCellAnchor>
    <xdr:from>
      <xdr:col>0</xdr:col>
      <xdr:colOff>504824</xdr:colOff>
      <xdr:row>31</xdr:row>
      <xdr:rowOff>57150</xdr:rowOff>
    </xdr:from>
    <xdr:to>
      <xdr:col>10</xdr:col>
      <xdr:colOff>447674</xdr:colOff>
      <xdr:row>36</xdr:row>
      <xdr:rowOff>104775</xdr:rowOff>
    </xdr:to>
    <xdr:sp macro="" textlink="">
      <xdr:nvSpPr>
        <xdr:cNvPr id="11440" name="Text Box 176">
          <a:hlinkClick xmlns:r="http://schemas.openxmlformats.org/officeDocument/2006/relationships" r:id="rId5"/>
        </xdr:cNvPr>
        <xdr:cNvSpPr txBox="1">
          <a:spLocks noChangeArrowheads="1"/>
        </xdr:cNvSpPr>
      </xdr:nvSpPr>
      <xdr:spPr bwMode="auto">
        <a:xfrm>
          <a:off x="504824" y="6705600"/>
          <a:ext cx="6886575" cy="857250"/>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en-US" sz="900" b="0" i="0" u="none" strike="noStrike" baseline="0">
              <a:solidFill>
                <a:srgbClr val="808080"/>
              </a:solidFill>
              <a:latin typeface="Arial"/>
              <a:cs typeface="Arial"/>
            </a:rPr>
            <a:t>Copyright © 2014 - First American Financial Corporation - All Rights Reserved -  </a:t>
          </a:r>
          <a:r>
            <a:rPr lang="en-US" sz="900" b="0" i="0" u="none" strike="noStrike" baseline="0">
              <a:solidFill>
                <a:schemeClr val="accent1">
                  <a:lumMod val="75000"/>
                </a:schemeClr>
              </a:solidFill>
              <a:latin typeface="Arial"/>
              <a:cs typeface="Arial"/>
            </a:rPr>
            <a:t>Privacy</a:t>
          </a:r>
          <a:r>
            <a:rPr lang="en-US" sz="900" b="0" i="0" u="none" strike="noStrike" baseline="0">
              <a:solidFill>
                <a:srgbClr val="969696"/>
              </a:solidFill>
              <a:latin typeface="Arial"/>
              <a:cs typeface="Arial"/>
            </a:rPr>
            <a:t> </a:t>
          </a:r>
          <a:r>
            <a:rPr lang="en-US" sz="900" b="0" i="0" u="none" strike="noStrike" baseline="0">
              <a:solidFill>
                <a:srgbClr val="808080"/>
              </a:solidFill>
              <a:latin typeface="Arial"/>
              <a:cs typeface="Arial"/>
            </a:rPr>
            <a:t>- </a:t>
          </a:r>
          <a:r>
            <a:rPr lang="en-US" sz="900" b="0" i="0" u="none" strike="noStrike" baseline="0">
              <a:solidFill>
                <a:schemeClr val="accent1">
                  <a:lumMod val="75000"/>
                </a:schemeClr>
              </a:solidFill>
              <a:latin typeface="Arial"/>
              <a:cs typeface="Arial"/>
            </a:rPr>
            <a:t>Terms of Use</a:t>
          </a:r>
        </a:p>
        <a:p>
          <a:pPr algn="l" rtl="0">
            <a:lnSpc>
              <a:spcPts val="1200"/>
            </a:lnSpc>
            <a:defRPr sz="1000"/>
          </a:pPr>
          <a:r>
            <a:rPr lang="en-US" sz="900" b="0" i="0" u="none" strike="noStrike" baseline="0">
              <a:solidFill>
                <a:srgbClr val="808080"/>
              </a:solidFill>
              <a:latin typeface="Arial"/>
              <a:cs typeface="Arial"/>
            </a:rPr>
            <a:t>First American Title Company makes no express or implied warranty respecting the information presented and assumes no responsibility for errors or omissions.</a:t>
          </a:r>
        </a:p>
        <a:p>
          <a:pPr algn="l" rtl="0">
            <a:lnSpc>
              <a:spcPts val="1200"/>
            </a:lnSpc>
            <a:defRPr sz="1000"/>
          </a:pPr>
          <a:r>
            <a:rPr lang="en-US" sz="900" b="0" i="0" u="none" strike="noStrike" baseline="0">
              <a:solidFill>
                <a:srgbClr val="808080"/>
              </a:solidFill>
              <a:latin typeface="Arial"/>
              <a:cs typeface="Arial"/>
            </a:rPr>
            <a:t>FIRST AMERICAN TITLE is a trademark owned by First American Financial Corporation.</a:t>
          </a: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1</xdr:col>
      <xdr:colOff>28575</xdr:colOff>
      <xdr:row>15</xdr:row>
      <xdr:rowOff>95250</xdr:rowOff>
    </xdr:from>
    <xdr:to>
      <xdr:col>5</xdr:col>
      <xdr:colOff>600075</xdr:colOff>
      <xdr:row>15</xdr:row>
      <xdr:rowOff>95250</xdr:rowOff>
    </xdr:to>
    <xdr:sp macro="" textlink="">
      <xdr:nvSpPr>
        <xdr:cNvPr id="12" name="Line 1"/>
        <xdr:cNvSpPr>
          <a:spLocks noChangeShapeType="1"/>
        </xdr:cNvSpPr>
      </xdr:nvSpPr>
      <xdr:spPr bwMode="auto">
        <a:xfrm>
          <a:off x="638175" y="3952875"/>
          <a:ext cx="3857625" cy="0"/>
        </a:xfrm>
        <a:prstGeom prst="line">
          <a:avLst/>
        </a:prstGeom>
        <a:ln>
          <a:headEnd/>
          <a:tailEnd/>
        </a:ln>
      </xdr:spPr>
      <xdr:style>
        <a:lnRef idx="2">
          <a:schemeClr val="accent1"/>
        </a:lnRef>
        <a:fillRef idx="0">
          <a:schemeClr val="accent1"/>
        </a:fillRef>
        <a:effectRef idx="1">
          <a:schemeClr val="accent1"/>
        </a:effectRef>
        <a:fontRef idx="minor">
          <a:schemeClr val="tx1"/>
        </a:fontRef>
      </xdr:style>
    </xdr:sp>
    <xdr:clientData/>
  </xdr:twoCellAnchor>
  <xdr:twoCellAnchor editAs="oneCell">
    <xdr:from>
      <xdr:col>9</xdr:col>
      <xdr:colOff>409574</xdr:colOff>
      <xdr:row>7</xdr:row>
      <xdr:rowOff>38101</xdr:rowOff>
    </xdr:from>
    <xdr:to>
      <xdr:col>11</xdr:col>
      <xdr:colOff>514349</xdr:colOff>
      <xdr:row>9</xdr:row>
      <xdr:rowOff>180976</xdr:rowOff>
    </xdr:to>
    <xdr:pic>
      <xdr:nvPicPr>
        <xdr:cNvPr id="27" name="Picture 26" descr="Ext-Links.gif"/>
        <xdr:cNvPicPr>
          <a:picLocks noChangeAspect="1"/>
        </xdr:cNvPicPr>
      </xdr:nvPicPr>
      <xdr:blipFill rotWithShape="1">
        <a:blip xmlns:r="http://schemas.openxmlformats.org/officeDocument/2006/relationships" r:embed="rId6" cstate="print"/>
        <a:srcRect l="10364" r="64364"/>
        <a:stretch/>
      </xdr:blipFill>
      <xdr:spPr>
        <a:xfrm>
          <a:off x="6743699" y="1714501"/>
          <a:ext cx="1323975" cy="523875"/>
        </a:xfrm>
        <a:prstGeom prst="rect">
          <a:avLst/>
        </a:prstGeom>
      </xdr:spPr>
    </xdr:pic>
    <xdr:clientData/>
  </xdr:twoCellAnchor>
  <xdr:twoCellAnchor editAs="oneCell">
    <xdr:from>
      <xdr:col>9</xdr:col>
      <xdr:colOff>28575</xdr:colOff>
      <xdr:row>13</xdr:row>
      <xdr:rowOff>66675</xdr:rowOff>
    </xdr:from>
    <xdr:to>
      <xdr:col>11</xdr:col>
      <xdr:colOff>190500</xdr:colOff>
      <xdr:row>16</xdr:row>
      <xdr:rowOff>14767</xdr:rowOff>
    </xdr:to>
    <xdr:pic>
      <xdr:nvPicPr>
        <xdr:cNvPr id="12289" name="Picture 1" descr="http://www.rentometer.com/images/rentometer.png">
          <a:hlinkClick xmlns:r="http://schemas.openxmlformats.org/officeDocument/2006/relationships" r:id="rId7" tooltip="rentometer.com"/>
        </xdr:cNvPr>
        <xdr:cNvPicPr>
          <a:picLocks noChangeAspect="1" noChangeArrowheads="1"/>
        </xdr:cNvPicPr>
      </xdr:nvPicPr>
      <xdr:blipFill>
        <a:blip xmlns:r="http://schemas.openxmlformats.org/officeDocument/2006/relationships" r:embed="rId8" cstate="print"/>
        <a:srcRect/>
        <a:stretch>
          <a:fillRect/>
        </a:stretch>
      </xdr:blipFill>
      <xdr:spPr bwMode="auto">
        <a:xfrm>
          <a:off x="6362700" y="2857500"/>
          <a:ext cx="1381125" cy="500542"/>
        </a:xfrm>
        <a:prstGeom prst="rect">
          <a:avLst/>
        </a:prstGeom>
        <a:noFill/>
      </xdr:spPr>
    </xdr:pic>
    <xdr:clientData/>
  </xdr:twoCellAnchor>
  <xdr:twoCellAnchor>
    <xdr:from>
      <xdr:col>0</xdr:col>
      <xdr:colOff>228600</xdr:colOff>
      <xdr:row>0</xdr:row>
      <xdr:rowOff>0</xdr:rowOff>
    </xdr:from>
    <xdr:to>
      <xdr:col>6</xdr:col>
      <xdr:colOff>74391</xdr:colOff>
      <xdr:row>2</xdr:row>
      <xdr:rowOff>9525</xdr:rowOff>
    </xdr:to>
    <xdr:pic>
      <xdr:nvPicPr>
        <xdr:cNvPr id="23" name="Picture 22"/>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30562" t="-7364" r="22192" b="19614"/>
        <a:stretch/>
      </xdr:blipFill>
      <xdr:spPr bwMode="auto">
        <a:xfrm>
          <a:off x="228600" y="0"/>
          <a:ext cx="4351116" cy="809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6</xdr:col>
      <xdr:colOff>285749</xdr:colOff>
      <xdr:row>0</xdr:row>
      <xdr:rowOff>0</xdr:rowOff>
    </xdr:from>
    <xdr:to>
      <xdr:col>11</xdr:col>
      <xdr:colOff>399548</xdr:colOff>
      <xdr:row>3</xdr:row>
      <xdr:rowOff>104775</xdr:rowOff>
    </xdr:to>
    <xdr:pic>
      <xdr:nvPicPr>
        <xdr:cNvPr id="24" name="Picture 23" descr="FA_Title_Horz_2Cl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791074" y="0"/>
          <a:ext cx="3161799" cy="1009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editAs="oneCell">
    <xdr:from>
      <xdr:col>9</xdr:col>
      <xdr:colOff>57150</xdr:colOff>
      <xdr:row>7</xdr:row>
      <xdr:rowOff>123825</xdr:rowOff>
    </xdr:from>
    <xdr:to>
      <xdr:col>9</xdr:col>
      <xdr:colOff>419100</xdr:colOff>
      <xdr:row>9</xdr:row>
      <xdr:rowOff>104775</xdr:rowOff>
    </xdr:to>
    <xdr:pic>
      <xdr:nvPicPr>
        <xdr:cNvPr id="7" name="Picture 6"/>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391275" y="1800225"/>
          <a:ext cx="361950" cy="361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904875</xdr:colOff>
      <xdr:row>0</xdr:row>
      <xdr:rowOff>733425</xdr:rowOff>
    </xdr:to>
    <xdr:grpSp>
      <xdr:nvGrpSpPr>
        <xdr:cNvPr id="14417" name="Group 7"/>
        <xdr:cNvGrpSpPr>
          <a:grpSpLocks noChangeAspect="1"/>
        </xdr:cNvGrpSpPr>
      </xdr:nvGrpSpPr>
      <xdr:grpSpPr bwMode="auto">
        <a:xfrm>
          <a:off x="0" y="0"/>
          <a:ext cx="8124825" cy="733425"/>
          <a:chOff x="0" y="0"/>
          <a:chExt cx="1021" cy="102"/>
        </a:xfrm>
      </xdr:grpSpPr>
      <xdr:pic>
        <xdr:nvPicPr>
          <xdr:cNvPr id="14418" name="Picture 4" descr="Rental-Analysis-Navigation"/>
          <xdr:cNvPicPr preferRelativeResize="0">
            <a:picLocks noChangeAspect="1" noChangeArrowheads="1"/>
          </xdr:cNvPicPr>
        </xdr:nvPicPr>
        <xdr:blipFill>
          <a:blip xmlns:r="http://schemas.openxmlformats.org/officeDocument/2006/relationships" r:embed="rId1" cstate="print"/>
          <a:srcRect r="11371" b="52777"/>
          <a:stretch>
            <a:fillRect/>
          </a:stretch>
        </xdr:blipFill>
        <xdr:spPr bwMode="auto">
          <a:xfrm>
            <a:off x="0" y="0"/>
            <a:ext cx="1021" cy="102"/>
          </a:xfrm>
          <a:prstGeom prst="rect">
            <a:avLst/>
          </a:prstGeom>
          <a:noFill/>
          <a:ln w="9525">
            <a:noFill/>
            <a:miter lim="800000"/>
            <a:headEnd/>
            <a:tailEnd/>
          </a:ln>
        </xdr:spPr>
      </xdr:pic>
      <xdr:sp macro="" textlink="">
        <xdr:nvSpPr>
          <xdr:cNvPr id="14419" name="Oval 5">
            <a:hlinkClick xmlns:r="http://schemas.openxmlformats.org/officeDocument/2006/relationships" r:id="rId2" tooltip="HOME"/>
          </xdr:cNvPr>
          <xdr:cNvSpPr>
            <a:spLocks noChangeAspect="1" noChangeArrowheads="1"/>
          </xdr:cNvSpPr>
        </xdr:nvSpPr>
        <xdr:spPr bwMode="auto">
          <a:xfrm>
            <a:off x="864" y="13"/>
            <a:ext cx="63" cy="51"/>
          </a:xfrm>
          <a:prstGeom prst="ellipse">
            <a:avLst/>
          </a:prstGeom>
          <a:noFill/>
          <a:ln w="9525">
            <a:noFill/>
            <a:round/>
            <a:headEnd/>
            <a:tailEnd/>
          </a:ln>
        </xdr:spPr>
      </xdr:sp>
      <xdr:sp macro="" textlink="">
        <xdr:nvSpPr>
          <xdr:cNvPr id="14420" name="Oval 6">
            <a:hlinkClick xmlns:r="http://schemas.openxmlformats.org/officeDocument/2006/relationships" r:id="rId2" tooltip="NEXT"/>
          </xdr:cNvPr>
          <xdr:cNvSpPr>
            <a:spLocks noChangeAspect="1" noChangeArrowheads="1"/>
          </xdr:cNvSpPr>
        </xdr:nvSpPr>
        <xdr:spPr bwMode="auto">
          <a:xfrm>
            <a:off x="938" y="13"/>
            <a:ext cx="63" cy="51"/>
          </a:xfrm>
          <a:prstGeom prst="ellipse">
            <a:avLst/>
          </a:prstGeom>
          <a:noFill/>
          <a:ln w="9525">
            <a:noFill/>
            <a:round/>
            <a:headEnd/>
            <a:tailEnd/>
          </a:ln>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1</xdr:row>
      <xdr:rowOff>0</xdr:rowOff>
    </xdr:from>
    <xdr:to>
      <xdr:col>9</xdr:col>
      <xdr:colOff>590550</xdr:colOff>
      <xdr:row>51</xdr:row>
      <xdr:rowOff>152400</xdr:rowOff>
    </xdr:to>
    <xdr:sp macro="" textlink="">
      <xdr:nvSpPr>
        <xdr:cNvPr id="13313" name="Text Box 1"/>
        <xdr:cNvSpPr txBox="1">
          <a:spLocks noChangeArrowheads="1"/>
        </xdr:cNvSpPr>
      </xdr:nvSpPr>
      <xdr:spPr bwMode="auto">
        <a:xfrm>
          <a:off x="114300" y="161925"/>
          <a:ext cx="5962650" cy="824865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First American Title - Income Property Analysis Program</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Copyright © 2014 Hector Ariceaga &amp; First American Title</a:t>
          </a:r>
        </a:p>
        <a:p>
          <a:pPr algn="l" rtl="0">
            <a:defRPr sz="1000"/>
          </a:pPr>
          <a:r>
            <a:rPr lang="en-US" sz="1000" b="0" i="0" u="none" strike="noStrike" baseline="0">
              <a:solidFill>
                <a:srgbClr val="000000"/>
              </a:solidFill>
              <a:latin typeface="Arial"/>
              <a:cs typeface="Arial"/>
            </a:rPr>
            <a:t>All Rights Reserved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Description</a:t>
          </a:r>
        </a:p>
        <a:p>
          <a:pPr algn="l" rtl="0">
            <a:defRPr sz="1000"/>
          </a:pP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This software is a simple utility that includes a number of useful Real Estate related functions.</a:t>
          </a:r>
        </a:p>
        <a:p>
          <a:pPr algn="l" rtl="0">
            <a:defRPr sz="1000"/>
          </a:pPr>
          <a:r>
            <a:rPr lang="en-US" sz="1000" b="0" i="0" u="none" strike="noStrike" baseline="0">
              <a:solidFill>
                <a:srgbClr val="000000"/>
              </a:solidFill>
              <a:latin typeface="Arial"/>
              <a:cs typeface="Arial"/>
            </a:rPr>
            <a:t>The utility consists of a home page and spreadsheets that allow you to do some simple property analysis.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Installation</a:t>
          </a:r>
        </a:p>
        <a:p>
          <a:pPr algn="l" rtl="0">
            <a:defRPr sz="1000"/>
          </a:pP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To install the software the disc will run the file called R_A.EXE. It can fully be removed through the windows control panel.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Support</a:t>
          </a:r>
        </a:p>
        <a:p>
          <a:pPr algn="l" rtl="0">
            <a:defRPr sz="1000"/>
          </a:pP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The issuer can not provide support for Freeware products but comments, suggestions or bug reports are always welcome.</a:t>
          </a:r>
        </a:p>
        <a:p>
          <a:pPr algn="l" rtl="0">
            <a:defRPr sz="1000"/>
          </a:pPr>
          <a:r>
            <a:rPr lang="en-US" sz="1000" b="0" i="0" u="none" strike="noStrike" baseline="0">
              <a:solidFill>
                <a:srgbClr val="000000"/>
              </a:solidFill>
              <a:latin typeface="Arial"/>
              <a:cs typeface="Arial"/>
            </a:rPr>
            <a:t>Email hariceaga@firstam.com</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License Agreement</a:t>
          </a:r>
        </a:p>
        <a:p>
          <a:pPr algn="l" rtl="0">
            <a:defRPr sz="1000"/>
          </a:pP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The First American Income Property Analysis Program (The Software) is distributed as FREEWARE. You are granted the right to use this Software product free of charge but Hector Ariceaga and First American Title retain all copyrights and ownerships to the Software and all associated materials. You may not lease, rent, sell, copy, or make any profit out of any portion of the Software.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Disclaimer of Warranty</a:t>
          </a:r>
        </a:p>
        <a:p>
          <a:pPr algn="l" rtl="0">
            <a:defRPr sz="1000"/>
          </a:pP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THE SOFTWARE IS PROVIDED "AS IS" WITHOUT EXPRESS OR IMPLIED WARRANTIES, INCLUDING WARRANTIES OF MERCHANTABILITY AND FITNESS FOR A PARTICULAR PURPOSE OR NONINFRINGEMENT. THIS SOFTWARE IS PROVIDED GRATUITOUSLY AND, ACCORDINGLY, THE AUTHOR SHALL NOT BE LIABLE UNDER ANY THEORY OR ANY DAMAGES SUFFERED BY YOU OR ANY USER OF THE SOFTWARE.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IN NO EVENT WILL THE AUTHOR BE LIABLE FOR ANY LOSS OF INFORMATION, DAMAGE TO COMPUTER OR MONITOR, ANY INCIDENTAL, SPECIAL, INDIRECT OR SIMILAR DAMAGES, OR CONSEQUENTIAL DAMAGES (INCLUDING DAMAGES FOR LOSS OF BUSINESS PROFITS, BUSINESS INTERRUPTION, LOSS OF BUSINESS INFORMATION AND THE LIKE) ARISING OUT OF THE USE OF OR INABILITY TO USE THE SOFTWARE OR ITS DOCUMENTATION EVEN IF THE AUTHOR HAS BEEN ADVISED AND WARNED OF THE POSSIBILITY OF SUCH DAMAGES.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Contacts</a:t>
          </a:r>
        </a:p>
        <a:p>
          <a:pPr algn="l" rtl="0">
            <a:defRPr sz="1000"/>
          </a:pP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You can contact Hector Ariceaga -  E-Mail: hariceaga@firstam.com</a:t>
          </a:r>
        </a:p>
      </xdr:txBody>
    </xdr:sp>
    <xdr:clientData/>
  </xdr:twoCellAnchor>
  <xdr:twoCellAnchor>
    <xdr:from>
      <xdr:col>9</xdr:col>
      <xdr:colOff>571500</xdr:colOff>
      <xdr:row>0</xdr:row>
      <xdr:rowOff>38100</xdr:rowOff>
    </xdr:from>
    <xdr:to>
      <xdr:col>11</xdr:col>
      <xdr:colOff>88559</xdr:colOff>
      <xdr:row>4</xdr:row>
      <xdr:rowOff>36241</xdr:rowOff>
    </xdr:to>
    <xdr:pic>
      <xdr:nvPicPr>
        <xdr:cNvPr id="3" name="Picture 2" descr="white-home.gif">
          <a:hlinkClick xmlns:r="http://schemas.openxmlformats.org/officeDocument/2006/relationships" r:id="rId1" tooltip="Home"/>
        </xdr:cNvPr>
        <xdr:cNvPicPr>
          <a:picLocks noChangeAspect="1"/>
        </xdr:cNvPicPr>
      </xdr:nvPicPr>
      <xdr:blipFill>
        <a:blip xmlns:r="http://schemas.openxmlformats.org/officeDocument/2006/relationships" r:embed="rId2" cstate="print"/>
        <a:srcRect l="8500" r="63000"/>
        <a:stretch>
          <a:fillRect/>
        </a:stretch>
      </xdr:blipFill>
      <xdr:spPr>
        <a:xfrm>
          <a:off x="6057900" y="38100"/>
          <a:ext cx="736259" cy="645841"/>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19050</xdr:colOff>
      <xdr:row>89</xdr:row>
      <xdr:rowOff>142875</xdr:rowOff>
    </xdr:from>
    <xdr:to>
      <xdr:col>13</xdr:col>
      <xdr:colOff>228600</xdr:colOff>
      <xdr:row>89</xdr:row>
      <xdr:rowOff>390525</xdr:rowOff>
    </xdr:to>
    <xdr:grpSp>
      <xdr:nvGrpSpPr>
        <xdr:cNvPr id="1196" name="Group 6"/>
        <xdr:cNvGrpSpPr>
          <a:grpSpLocks/>
        </xdr:cNvGrpSpPr>
      </xdr:nvGrpSpPr>
      <xdr:grpSpPr bwMode="auto">
        <a:xfrm>
          <a:off x="8058150" y="14706600"/>
          <a:ext cx="819150" cy="247650"/>
          <a:chOff x="545" y="1492"/>
          <a:chExt cx="86" cy="26"/>
        </a:xfrm>
      </xdr:grpSpPr>
      <xdr:sp macro="" textlink="">
        <xdr:nvSpPr>
          <xdr:cNvPr id="1028" name="Oval 4"/>
          <xdr:cNvSpPr>
            <a:spLocks noChangeArrowheads="1"/>
          </xdr:cNvSpPr>
        </xdr:nvSpPr>
        <xdr:spPr bwMode="auto">
          <a:xfrm>
            <a:off x="545" y="1492"/>
            <a:ext cx="86" cy="26"/>
          </a:xfrm>
          <a:prstGeom prst="ellipse">
            <a:avLst/>
          </a:prstGeom>
          <a:solidFill>
            <a:srgbClr val="FFFFFF"/>
          </a:solidFill>
          <a:ln w="9525">
            <a:solidFill>
              <a:srgbClr val="333399"/>
            </a:solidFill>
            <a:round/>
            <a:headEnd/>
            <a:tailEnd/>
          </a:ln>
          <a:effectLst>
            <a:outerShdw dist="35921" dir="2700000" algn="ctr" rotWithShape="0">
              <a:srgbClr val="808080">
                <a:alpha val="50000"/>
              </a:srgbClr>
            </a:outerShdw>
          </a:effectLst>
        </xdr:spPr>
        <xdr:txBody>
          <a:bodyPr/>
          <a:lstStyle/>
          <a:p>
            <a:endParaRPr lang="en-US"/>
          </a:p>
        </xdr:txBody>
      </xdr:sp>
      <xdr:sp macro="" textlink="">
        <xdr:nvSpPr>
          <xdr:cNvPr id="1029" name="Text Box 5">
            <a:hlinkClick xmlns:r="http://schemas.openxmlformats.org/officeDocument/2006/relationships" r:id="rId1"/>
          </xdr:cNvPr>
          <xdr:cNvSpPr txBox="1">
            <a:spLocks noChangeArrowheads="1"/>
          </xdr:cNvSpPr>
        </xdr:nvSpPr>
        <xdr:spPr bwMode="auto">
          <a:xfrm>
            <a:off x="552" y="1498"/>
            <a:ext cx="72" cy="14"/>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80"/>
                </a:solidFill>
                <a:latin typeface="Arial"/>
                <a:cs typeface="Arial"/>
              </a:rPr>
              <a:t>Back to Index</a:t>
            </a:r>
          </a:p>
        </xdr:txBody>
      </xdr:sp>
    </xdr:grpSp>
    <xdr:clientData/>
  </xdr:twoCellAnchor>
  <xdr:twoCellAnchor>
    <xdr:from>
      <xdr:col>12</xdr:col>
      <xdr:colOff>38100</xdr:colOff>
      <xdr:row>35</xdr:row>
      <xdr:rowOff>152400</xdr:rowOff>
    </xdr:from>
    <xdr:to>
      <xdr:col>13</xdr:col>
      <xdr:colOff>247650</xdr:colOff>
      <xdr:row>37</xdr:row>
      <xdr:rowOff>66675</xdr:rowOff>
    </xdr:to>
    <xdr:grpSp>
      <xdr:nvGrpSpPr>
        <xdr:cNvPr id="1197" name="Group 7"/>
        <xdr:cNvGrpSpPr>
          <a:grpSpLocks/>
        </xdr:cNvGrpSpPr>
      </xdr:nvGrpSpPr>
      <xdr:grpSpPr bwMode="auto">
        <a:xfrm>
          <a:off x="8077200" y="5943600"/>
          <a:ext cx="819150" cy="247650"/>
          <a:chOff x="545" y="1492"/>
          <a:chExt cx="86" cy="26"/>
        </a:xfrm>
      </xdr:grpSpPr>
      <xdr:sp macro="" textlink="">
        <xdr:nvSpPr>
          <xdr:cNvPr id="1032" name="Oval 8"/>
          <xdr:cNvSpPr>
            <a:spLocks noChangeArrowheads="1"/>
          </xdr:cNvSpPr>
        </xdr:nvSpPr>
        <xdr:spPr bwMode="auto">
          <a:xfrm>
            <a:off x="545" y="1492"/>
            <a:ext cx="86" cy="26"/>
          </a:xfrm>
          <a:prstGeom prst="ellipse">
            <a:avLst/>
          </a:prstGeom>
          <a:solidFill>
            <a:srgbClr val="FFFFFF"/>
          </a:solidFill>
          <a:ln w="9525">
            <a:solidFill>
              <a:srgbClr val="333399"/>
            </a:solidFill>
            <a:round/>
            <a:headEnd/>
            <a:tailEnd/>
          </a:ln>
          <a:effectLst>
            <a:outerShdw dist="35921" dir="2700000" algn="ctr" rotWithShape="0">
              <a:srgbClr val="808080">
                <a:alpha val="50000"/>
              </a:srgbClr>
            </a:outerShdw>
          </a:effectLst>
        </xdr:spPr>
        <xdr:txBody>
          <a:bodyPr/>
          <a:lstStyle/>
          <a:p>
            <a:endParaRPr lang="en-US"/>
          </a:p>
        </xdr:txBody>
      </xdr:sp>
      <xdr:sp macro="" textlink="">
        <xdr:nvSpPr>
          <xdr:cNvPr id="1033" name="Text Box 9">
            <a:hlinkClick xmlns:r="http://schemas.openxmlformats.org/officeDocument/2006/relationships" r:id="rId1"/>
          </xdr:cNvPr>
          <xdr:cNvSpPr txBox="1">
            <a:spLocks noChangeArrowheads="1"/>
          </xdr:cNvSpPr>
        </xdr:nvSpPr>
        <xdr:spPr bwMode="auto">
          <a:xfrm>
            <a:off x="552" y="1498"/>
            <a:ext cx="72" cy="14"/>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80"/>
                </a:solidFill>
                <a:latin typeface="Arial"/>
                <a:cs typeface="Arial"/>
              </a:rPr>
              <a:t>Back to Index</a:t>
            </a:r>
          </a:p>
        </xdr:txBody>
      </xdr:sp>
    </xdr:grpSp>
    <xdr:clientData/>
  </xdr:twoCellAnchor>
  <mc:AlternateContent xmlns:mc="http://schemas.openxmlformats.org/markup-compatibility/2006">
    <mc:Choice xmlns:a14="http://schemas.microsoft.com/office/drawing/2010/main" Requires="a14">
      <xdr:twoCellAnchor>
        <xdr:from>
          <xdr:col>6</xdr:col>
          <xdr:colOff>57150</xdr:colOff>
          <xdr:row>55</xdr:row>
          <xdr:rowOff>19050</xdr:rowOff>
        </xdr:from>
        <xdr:to>
          <xdr:col>7</xdr:col>
          <xdr:colOff>1104900</xdr:colOff>
          <xdr:row>56</xdr:row>
          <xdr:rowOff>57150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119053</xdr:colOff>
      <xdr:row>0</xdr:row>
      <xdr:rowOff>749746</xdr:rowOff>
    </xdr:to>
    <xdr:pic>
      <xdr:nvPicPr>
        <xdr:cNvPr id="15" name="Picture 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34203" cy="749746"/>
        </a:xfrm>
        <a:prstGeom prst="rect">
          <a:avLst/>
        </a:prstGeom>
      </xdr:spPr>
    </xdr:pic>
    <xdr:clientData/>
  </xdr:twoCellAnchor>
  <xdr:twoCellAnchor editAs="absolute">
    <xdr:from>
      <xdr:col>8</xdr:col>
      <xdr:colOff>1209675</xdr:colOff>
      <xdr:row>0</xdr:row>
      <xdr:rowOff>142875</xdr:rowOff>
    </xdr:from>
    <xdr:to>
      <xdr:col>9</xdr:col>
      <xdr:colOff>304800</xdr:colOff>
      <xdr:row>0</xdr:row>
      <xdr:rowOff>552450</xdr:rowOff>
    </xdr:to>
    <xdr:pic>
      <xdr:nvPicPr>
        <xdr:cNvPr id="16" name="Picture 15">
          <a:hlinkClick xmlns:r="http://schemas.openxmlformats.org/officeDocument/2006/relationships" r:id="rId2" tooltip="Back"/>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1175" y="142875"/>
          <a:ext cx="409575" cy="409575"/>
        </a:xfrm>
        <a:prstGeom prst="rect">
          <a:avLst/>
        </a:prstGeom>
      </xdr:spPr>
    </xdr:pic>
    <xdr:clientData fPrintsWithSheet="0"/>
  </xdr:twoCellAnchor>
  <xdr:twoCellAnchor editAs="absolute">
    <xdr:from>
      <xdr:col>9</xdr:col>
      <xdr:colOff>428625</xdr:colOff>
      <xdr:row>0</xdr:row>
      <xdr:rowOff>152400</xdr:rowOff>
    </xdr:from>
    <xdr:to>
      <xdr:col>10</xdr:col>
      <xdr:colOff>228600</xdr:colOff>
      <xdr:row>0</xdr:row>
      <xdr:rowOff>561975</xdr:rowOff>
    </xdr:to>
    <xdr:pic>
      <xdr:nvPicPr>
        <xdr:cNvPr id="17" name="Picture 16">
          <a:hlinkClick xmlns:r="http://schemas.openxmlformats.org/officeDocument/2006/relationships" r:id="rId2" tooltip="Home"/>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24575" y="152400"/>
          <a:ext cx="409575" cy="409575"/>
        </a:xfrm>
        <a:prstGeom prst="rect">
          <a:avLst/>
        </a:prstGeom>
      </xdr:spPr>
    </xdr:pic>
    <xdr:clientData fPrintsWithSheet="0"/>
  </xdr:twoCellAnchor>
  <xdr:twoCellAnchor editAs="absolute">
    <xdr:from>
      <xdr:col>10</xdr:col>
      <xdr:colOff>361950</xdr:colOff>
      <xdr:row>0</xdr:row>
      <xdr:rowOff>152400</xdr:rowOff>
    </xdr:from>
    <xdr:to>
      <xdr:col>11</xdr:col>
      <xdr:colOff>161925</xdr:colOff>
      <xdr:row>0</xdr:row>
      <xdr:rowOff>561975</xdr:rowOff>
    </xdr:to>
    <xdr:pic>
      <xdr:nvPicPr>
        <xdr:cNvPr id="18" name="Picture 17">
          <a:hlinkClick xmlns:r="http://schemas.openxmlformats.org/officeDocument/2006/relationships" r:id="rId5" tooltip="Nex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667500" y="152400"/>
          <a:ext cx="409575" cy="409575"/>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61903</xdr:colOff>
      <xdr:row>0</xdr:row>
      <xdr:rowOff>749746</xdr:rowOff>
    </xdr:to>
    <xdr:pic>
      <xdr:nvPicPr>
        <xdr:cNvPr id="19" name="Picture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34203" cy="749746"/>
        </a:xfrm>
        <a:prstGeom prst="rect">
          <a:avLst/>
        </a:prstGeom>
      </xdr:spPr>
    </xdr:pic>
    <xdr:clientData/>
  </xdr:twoCellAnchor>
  <xdr:twoCellAnchor editAs="absolute">
    <xdr:from>
      <xdr:col>8</xdr:col>
      <xdr:colOff>1152525</xdr:colOff>
      <xdr:row>0</xdr:row>
      <xdr:rowOff>142875</xdr:rowOff>
    </xdr:from>
    <xdr:to>
      <xdr:col>9</xdr:col>
      <xdr:colOff>247650</xdr:colOff>
      <xdr:row>0</xdr:row>
      <xdr:rowOff>552450</xdr:rowOff>
    </xdr:to>
    <xdr:pic>
      <xdr:nvPicPr>
        <xdr:cNvPr id="20" name="Picture 19">
          <a:hlinkClick xmlns:r="http://schemas.openxmlformats.org/officeDocument/2006/relationships" r:id="rId2" tooltip="Back"/>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1175" y="142875"/>
          <a:ext cx="409575" cy="409575"/>
        </a:xfrm>
        <a:prstGeom prst="rect">
          <a:avLst/>
        </a:prstGeom>
      </xdr:spPr>
    </xdr:pic>
    <xdr:clientData fPrintsWithSheet="0"/>
  </xdr:twoCellAnchor>
  <xdr:twoCellAnchor editAs="absolute">
    <xdr:from>
      <xdr:col>9</xdr:col>
      <xdr:colOff>371475</xdr:colOff>
      <xdr:row>0</xdr:row>
      <xdr:rowOff>152400</xdr:rowOff>
    </xdr:from>
    <xdr:to>
      <xdr:col>10</xdr:col>
      <xdr:colOff>171450</xdr:colOff>
      <xdr:row>0</xdr:row>
      <xdr:rowOff>561975</xdr:rowOff>
    </xdr:to>
    <xdr:pic>
      <xdr:nvPicPr>
        <xdr:cNvPr id="21" name="Picture 20">
          <a:hlinkClick xmlns:r="http://schemas.openxmlformats.org/officeDocument/2006/relationships" r:id="rId4" tooltip="Home"/>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24575" y="152400"/>
          <a:ext cx="409575" cy="409575"/>
        </a:xfrm>
        <a:prstGeom prst="rect">
          <a:avLst/>
        </a:prstGeom>
      </xdr:spPr>
    </xdr:pic>
    <xdr:clientData fPrintsWithSheet="0"/>
  </xdr:twoCellAnchor>
  <xdr:twoCellAnchor editAs="absolute">
    <xdr:from>
      <xdr:col>10</xdr:col>
      <xdr:colOff>304800</xdr:colOff>
      <xdr:row>0</xdr:row>
      <xdr:rowOff>152400</xdr:rowOff>
    </xdr:from>
    <xdr:to>
      <xdr:col>11</xdr:col>
      <xdr:colOff>104775</xdr:colOff>
      <xdr:row>0</xdr:row>
      <xdr:rowOff>561975</xdr:rowOff>
    </xdr:to>
    <xdr:pic>
      <xdr:nvPicPr>
        <xdr:cNvPr id="22" name="Picture 21">
          <a:hlinkClick xmlns:r="http://schemas.openxmlformats.org/officeDocument/2006/relationships" r:id="rId6" tooltip="Nex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67500" y="152400"/>
          <a:ext cx="409575" cy="409575"/>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5</xdr:row>
          <xdr:rowOff>9525</xdr:rowOff>
        </xdr:from>
        <xdr:to>
          <xdr:col>7</xdr:col>
          <xdr:colOff>457200</xdr:colOff>
          <xdr:row>6</xdr:row>
          <xdr:rowOff>47625</xdr:rowOff>
        </xdr:to>
        <xdr:sp macro="" textlink="">
          <xdr:nvSpPr>
            <xdr:cNvPr id="8194" name="Drop Down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xdr:twoCellAnchor editAs="absolute">
    <xdr:from>
      <xdr:col>0</xdr:col>
      <xdr:colOff>0</xdr:colOff>
      <xdr:row>0</xdr:row>
      <xdr:rowOff>0</xdr:rowOff>
    </xdr:from>
    <xdr:to>
      <xdr:col>11</xdr:col>
      <xdr:colOff>242878</xdr:colOff>
      <xdr:row>0</xdr:row>
      <xdr:rowOff>749746</xdr:rowOff>
    </xdr:to>
    <xdr:pic>
      <xdr:nvPicPr>
        <xdr:cNvPr id="19" name="Picture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34203" cy="749746"/>
        </a:xfrm>
        <a:prstGeom prst="rect">
          <a:avLst/>
        </a:prstGeom>
      </xdr:spPr>
    </xdr:pic>
    <xdr:clientData/>
  </xdr:twoCellAnchor>
  <xdr:twoCellAnchor editAs="absolute">
    <xdr:from>
      <xdr:col>9</xdr:col>
      <xdr:colOff>19050</xdr:colOff>
      <xdr:row>0</xdr:row>
      <xdr:rowOff>142875</xdr:rowOff>
    </xdr:from>
    <xdr:to>
      <xdr:col>9</xdr:col>
      <xdr:colOff>428625</xdr:colOff>
      <xdr:row>0</xdr:row>
      <xdr:rowOff>552450</xdr:rowOff>
    </xdr:to>
    <xdr:pic>
      <xdr:nvPicPr>
        <xdr:cNvPr id="20" name="Picture 19">
          <a:hlinkClick xmlns:r="http://schemas.openxmlformats.org/officeDocument/2006/relationships" r:id="rId2" tooltip="Back"/>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1175" y="142875"/>
          <a:ext cx="409575" cy="409575"/>
        </a:xfrm>
        <a:prstGeom prst="rect">
          <a:avLst/>
        </a:prstGeom>
      </xdr:spPr>
    </xdr:pic>
    <xdr:clientData fPrintsWithSheet="0"/>
  </xdr:twoCellAnchor>
  <xdr:twoCellAnchor editAs="absolute">
    <xdr:from>
      <xdr:col>9</xdr:col>
      <xdr:colOff>552450</xdr:colOff>
      <xdr:row>0</xdr:row>
      <xdr:rowOff>152400</xdr:rowOff>
    </xdr:from>
    <xdr:to>
      <xdr:col>10</xdr:col>
      <xdr:colOff>352425</xdr:colOff>
      <xdr:row>0</xdr:row>
      <xdr:rowOff>561975</xdr:rowOff>
    </xdr:to>
    <xdr:pic>
      <xdr:nvPicPr>
        <xdr:cNvPr id="21" name="Picture 20">
          <a:hlinkClick xmlns:r="http://schemas.openxmlformats.org/officeDocument/2006/relationships" r:id="rId4" tooltip="Home"/>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24575" y="152400"/>
          <a:ext cx="409575" cy="409575"/>
        </a:xfrm>
        <a:prstGeom prst="rect">
          <a:avLst/>
        </a:prstGeom>
      </xdr:spPr>
    </xdr:pic>
    <xdr:clientData fPrintsWithSheet="0"/>
  </xdr:twoCellAnchor>
  <xdr:twoCellAnchor editAs="absolute">
    <xdr:from>
      <xdr:col>10</xdr:col>
      <xdr:colOff>485775</xdr:colOff>
      <xdr:row>0</xdr:row>
      <xdr:rowOff>152400</xdr:rowOff>
    </xdr:from>
    <xdr:to>
      <xdr:col>11</xdr:col>
      <xdr:colOff>285750</xdr:colOff>
      <xdr:row>0</xdr:row>
      <xdr:rowOff>561975</xdr:rowOff>
    </xdr:to>
    <xdr:pic>
      <xdr:nvPicPr>
        <xdr:cNvPr id="22" name="Picture 21">
          <a:hlinkClick xmlns:r="http://schemas.openxmlformats.org/officeDocument/2006/relationships" r:id="rId6" tooltip="Nex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67500" y="152400"/>
          <a:ext cx="409575" cy="409575"/>
        </a:xfrm>
        <a:prstGeom prst="rect">
          <a:avLst/>
        </a:prstGeom>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185728</xdr:colOff>
      <xdr:row>0</xdr:row>
      <xdr:rowOff>749746</xdr:rowOff>
    </xdr:to>
    <xdr:pic>
      <xdr:nvPicPr>
        <xdr:cNvPr id="11" name="Picture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34203" cy="749746"/>
        </a:xfrm>
        <a:prstGeom prst="rect">
          <a:avLst/>
        </a:prstGeom>
      </xdr:spPr>
    </xdr:pic>
    <xdr:clientData/>
  </xdr:twoCellAnchor>
  <xdr:twoCellAnchor editAs="absolute">
    <xdr:from>
      <xdr:col>7</xdr:col>
      <xdr:colOff>571500</xdr:colOff>
      <xdr:row>0</xdr:row>
      <xdr:rowOff>142875</xdr:rowOff>
    </xdr:from>
    <xdr:to>
      <xdr:col>8</xdr:col>
      <xdr:colOff>371475</xdr:colOff>
      <xdr:row>0</xdr:row>
      <xdr:rowOff>552450</xdr:rowOff>
    </xdr:to>
    <xdr:pic>
      <xdr:nvPicPr>
        <xdr:cNvPr id="12" name="Picture 11">
          <a:hlinkClick xmlns:r="http://schemas.openxmlformats.org/officeDocument/2006/relationships" r:id="rId2" tooltip="Back"/>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1175" y="142875"/>
          <a:ext cx="409575" cy="409575"/>
        </a:xfrm>
        <a:prstGeom prst="rect">
          <a:avLst/>
        </a:prstGeom>
      </xdr:spPr>
    </xdr:pic>
    <xdr:clientData fPrintsWithSheet="0"/>
  </xdr:twoCellAnchor>
  <xdr:twoCellAnchor editAs="absolute">
    <xdr:from>
      <xdr:col>8</xdr:col>
      <xdr:colOff>495300</xdr:colOff>
      <xdr:row>0</xdr:row>
      <xdr:rowOff>152400</xdr:rowOff>
    </xdr:from>
    <xdr:to>
      <xdr:col>9</xdr:col>
      <xdr:colOff>295275</xdr:colOff>
      <xdr:row>0</xdr:row>
      <xdr:rowOff>561975</xdr:rowOff>
    </xdr:to>
    <xdr:pic>
      <xdr:nvPicPr>
        <xdr:cNvPr id="13" name="Picture 12">
          <a:hlinkClick xmlns:r="http://schemas.openxmlformats.org/officeDocument/2006/relationships" r:id="rId4" tooltip="Home"/>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24575" y="152400"/>
          <a:ext cx="409575" cy="409575"/>
        </a:xfrm>
        <a:prstGeom prst="rect">
          <a:avLst/>
        </a:prstGeom>
      </xdr:spPr>
    </xdr:pic>
    <xdr:clientData fPrintsWithSheet="0"/>
  </xdr:twoCellAnchor>
  <xdr:twoCellAnchor editAs="absolute">
    <xdr:from>
      <xdr:col>9</xdr:col>
      <xdr:colOff>428625</xdr:colOff>
      <xdr:row>0</xdr:row>
      <xdr:rowOff>152400</xdr:rowOff>
    </xdr:from>
    <xdr:to>
      <xdr:col>10</xdr:col>
      <xdr:colOff>228600</xdr:colOff>
      <xdr:row>0</xdr:row>
      <xdr:rowOff>561975</xdr:rowOff>
    </xdr:to>
    <xdr:pic>
      <xdr:nvPicPr>
        <xdr:cNvPr id="14" name="Picture 13">
          <a:hlinkClick xmlns:r="http://schemas.openxmlformats.org/officeDocument/2006/relationships" r:id="rId6" tooltip="Nex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67500" y="152400"/>
          <a:ext cx="409575" cy="409575"/>
        </a:xfrm>
        <a:prstGeom prst="rect">
          <a:avLst/>
        </a:prstGeom>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523875</xdr:colOff>
      <xdr:row>5</xdr:row>
      <xdr:rowOff>152400</xdr:rowOff>
    </xdr:from>
    <xdr:to>
      <xdr:col>5</xdr:col>
      <xdr:colOff>247650</xdr:colOff>
      <xdr:row>7</xdr:row>
      <xdr:rowOff>600076</xdr:rowOff>
    </xdr:to>
    <xdr:sp macro="" textlink="">
      <xdr:nvSpPr>
        <xdr:cNvPr id="2" name="TextBox 1"/>
        <xdr:cNvSpPr txBox="1"/>
      </xdr:nvSpPr>
      <xdr:spPr>
        <a:xfrm>
          <a:off x="523875" y="962025"/>
          <a:ext cx="3952875" cy="771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So you know the CAP Rate and NOI.</a:t>
          </a:r>
        </a:p>
        <a:p>
          <a:r>
            <a:rPr lang="en-US" sz="1100"/>
            <a:t>What would those figures </a:t>
          </a:r>
          <a:r>
            <a:rPr lang="en-US" sz="1100" baseline="0"/>
            <a:t> indicate as an estimated, potential property value?</a:t>
          </a:r>
          <a:endParaRPr lang="en-US" sz="1100"/>
        </a:p>
      </xdr:txBody>
    </xdr:sp>
    <xdr:clientData/>
  </xdr:twoCellAnchor>
  <xdr:twoCellAnchor editAs="absolute">
    <xdr:from>
      <xdr:col>0</xdr:col>
      <xdr:colOff>0</xdr:colOff>
      <xdr:row>0</xdr:row>
      <xdr:rowOff>0</xdr:rowOff>
    </xdr:from>
    <xdr:to>
      <xdr:col>9</xdr:col>
      <xdr:colOff>71428</xdr:colOff>
      <xdr:row>4</xdr:row>
      <xdr:rowOff>102046</xdr:rowOff>
    </xdr:to>
    <xdr:pic>
      <xdr:nvPicPr>
        <xdr:cNvPr id="10"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34203" cy="749746"/>
        </a:xfrm>
        <a:prstGeom prst="rect">
          <a:avLst/>
        </a:prstGeom>
      </xdr:spPr>
    </xdr:pic>
    <xdr:clientData/>
  </xdr:twoCellAnchor>
  <xdr:twoCellAnchor editAs="absolute">
    <xdr:from>
      <xdr:col>6</xdr:col>
      <xdr:colOff>457200</xdr:colOff>
      <xdr:row>0</xdr:row>
      <xdr:rowOff>142875</xdr:rowOff>
    </xdr:from>
    <xdr:to>
      <xdr:col>7</xdr:col>
      <xdr:colOff>257175</xdr:colOff>
      <xdr:row>3</xdr:row>
      <xdr:rowOff>66675</xdr:rowOff>
    </xdr:to>
    <xdr:pic>
      <xdr:nvPicPr>
        <xdr:cNvPr id="11" name="Picture 10">
          <a:hlinkClick xmlns:r="http://schemas.openxmlformats.org/officeDocument/2006/relationships" r:id="rId2" tooltip="Back"/>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1175" y="142875"/>
          <a:ext cx="409575" cy="409575"/>
        </a:xfrm>
        <a:prstGeom prst="rect">
          <a:avLst/>
        </a:prstGeom>
      </xdr:spPr>
    </xdr:pic>
    <xdr:clientData fPrintsWithSheet="0"/>
  </xdr:twoCellAnchor>
  <xdr:twoCellAnchor editAs="absolute">
    <xdr:from>
      <xdr:col>7</xdr:col>
      <xdr:colOff>381000</xdr:colOff>
      <xdr:row>0</xdr:row>
      <xdr:rowOff>152400</xdr:rowOff>
    </xdr:from>
    <xdr:to>
      <xdr:col>8</xdr:col>
      <xdr:colOff>180975</xdr:colOff>
      <xdr:row>3</xdr:row>
      <xdr:rowOff>76200</xdr:rowOff>
    </xdr:to>
    <xdr:pic>
      <xdr:nvPicPr>
        <xdr:cNvPr id="12" name="Picture 11">
          <a:hlinkClick xmlns:r="http://schemas.openxmlformats.org/officeDocument/2006/relationships" r:id="rId4" tooltip="Home"/>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24575" y="152400"/>
          <a:ext cx="409575" cy="409575"/>
        </a:xfrm>
        <a:prstGeom prst="rect">
          <a:avLst/>
        </a:prstGeom>
      </xdr:spPr>
    </xdr:pic>
    <xdr:clientData fPrintsWithSheet="0"/>
  </xdr:twoCellAnchor>
  <xdr:twoCellAnchor editAs="absolute">
    <xdr:from>
      <xdr:col>8</xdr:col>
      <xdr:colOff>314325</xdr:colOff>
      <xdr:row>0</xdr:row>
      <xdr:rowOff>152400</xdr:rowOff>
    </xdr:from>
    <xdr:to>
      <xdr:col>9</xdr:col>
      <xdr:colOff>114300</xdr:colOff>
      <xdr:row>3</xdr:row>
      <xdr:rowOff>76200</xdr:rowOff>
    </xdr:to>
    <xdr:pic>
      <xdr:nvPicPr>
        <xdr:cNvPr id="13" name="Picture 12">
          <a:hlinkClick xmlns:r="http://schemas.openxmlformats.org/officeDocument/2006/relationships" r:id="rId2" tooltip="Nex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667500" y="152400"/>
          <a:ext cx="409575" cy="409575"/>
        </a:xfrm>
        <a:prstGeom prst="rect">
          <a:avLst/>
        </a:prstGeom>
      </xdr:spPr>
    </xdr:pic>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17</xdr:col>
      <xdr:colOff>561975</xdr:colOff>
      <xdr:row>104</xdr:row>
      <xdr:rowOff>66676</xdr:rowOff>
    </xdr:from>
    <xdr:to>
      <xdr:col>19</xdr:col>
      <xdr:colOff>161531</xdr:colOff>
      <xdr:row>107</xdr:row>
      <xdr:rowOff>9526</xdr:rowOff>
    </xdr:to>
    <xdr:pic>
      <xdr:nvPicPr>
        <xdr:cNvPr id="5" name="Picture 4" descr="right withe icon.jpg">
          <a:hlinkClick xmlns:r="http://schemas.openxmlformats.org/officeDocument/2006/relationships" r:id="rId1" tooltip="Reverse Calculation"/>
        </xdr:cNvPr>
        <xdr:cNvPicPr>
          <a:picLocks noChangeAspect="1"/>
        </xdr:cNvPicPr>
      </xdr:nvPicPr>
      <xdr:blipFill>
        <a:blip xmlns:r="http://schemas.openxmlformats.org/officeDocument/2006/relationships" r:embed="rId2" cstate="print"/>
        <a:srcRect l="16071" t="5357" r="13690" b="22619"/>
        <a:stretch>
          <a:fillRect/>
        </a:stretch>
      </xdr:blipFill>
      <xdr:spPr>
        <a:xfrm>
          <a:off x="7239000" y="16554451"/>
          <a:ext cx="390131" cy="400050"/>
        </a:xfrm>
        <a:prstGeom prst="rect">
          <a:avLst/>
        </a:prstGeom>
      </xdr:spPr>
    </xdr:pic>
    <xdr:clientData fPrintsWithSheet="0"/>
  </xdr:twoCellAnchor>
  <xdr:twoCellAnchor editAs="absolute">
    <xdr:from>
      <xdr:col>0</xdr:col>
      <xdr:colOff>0</xdr:colOff>
      <xdr:row>0</xdr:row>
      <xdr:rowOff>0</xdr:rowOff>
    </xdr:from>
    <xdr:to>
      <xdr:col>17</xdr:col>
      <xdr:colOff>357178</xdr:colOff>
      <xdr:row>0</xdr:row>
      <xdr:rowOff>749746</xdr:rowOff>
    </xdr:to>
    <xdr:pic>
      <xdr:nvPicPr>
        <xdr:cNvPr id="13" name="Picture 1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7034203" cy="749746"/>
        </a:xfrm>
        <a:prstGeom prst="rect">
          <a:avLst/>
        </a:prstGeom>
      </xdr:spPr>
    </xdr:pic>
    <xdr:clientData/>
  </xdr:twoCellAnchor>
  <xdr:twoCellAnchor editAs="absolute">
    <xdr:from>
      <xdr:col>13</xdr:col>
      <xdr:colOff>552450</xdr:colOff>
      <xdr:row>0</xdr:row>
      <xdr:rowOff>142875</xdr:rowOff>
    </xdr:from>
    <xdr:to>
      <xdr:col>15</xdr:col>
      <xdr:colOff>161925</xdr:colOff>
      <xdr:row>0</xdr:row>
      <xdr:rowOff>552450</xdr:rowOff>
    </xdr:to>
    <xdr:pic>
      <xdr:nvPicPr>
        <xdr:cNvPr id="14" name="Picture 13">
          <a:hlinkClick xmlns:r="http://schemas.openxmlformats.org/officeDocument/2006/relationships" r:id="rId4" tooltip="Back"/>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591175" y="142875"/>
          <a:ext cx="409575" cy="409575"/>
        </a:xfrm>
        <a:prstGeom prst="rect">
          <a:avLst/>
        </a:prstGeom>
      </xdr:spPr>
    </xdr:pic>
    <xdr:clientData fPrintsWithSheet="0"/>
  </xdr:twoCellAnchor>
  <xdr:twoCellAnchor editAs="absolute">
    <xdr:from>
      <xdr:col>15</xdr:col>
      <xdr:colOff>285750</xdr:colOff>
      <xdr:row>0</xdr:row>
      <xdr:rowOff>152400</xdr:rowOff>
    </xdr:from>
    <xdr:to>
      <xdr:col>16</xdr:col>
      <xdr:colOff>38100</xdr:colOff>
      <xdr:row>0</xdr:row>
      <xdr:rowOff>561975</xdr:rowOff>
    </xdr:to>
    <xdr:pic>
      <xdr:nvPicPr>
        <xdr:cNvPr id="15" name="Picture 14">
          <a:hlinkClick xmlns:r="http://schemas.openxmlformats.org/officeDocument/2006/relationships" r:id="rId6" tooltip="Home"/>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124575" y="152400"/>
          <a:ext cx="409575" cy="409575"/>
        </a:xfrm>
        <a:prstGeom prst="rect">
          <a:avLst/>
        </a:prstGeom>
      </xdr:spPr>
    </xdr:pic>
    <xdr:clientData fPrintsWithSheet="0"/>
  </xdr:twoCellAnchor>
  <xdr:twoCellAnchor editAs="absolute">
    <xdr:from>
      <xdr:col>16</xdr:col>
      <xdr:colOff>171450</xdr:colOff>
      <xdr:row>0</xdr:row>
      <xdr:rowOff>152400</xdr:rowOff>
    </xdr:from>
    <xdr:to>
      <xdr:col>17</xdr:col>
      <xdr:colOff>400050</xdr:colOff>
      <xdr:row>0</xdr:row>
      <xdr:rowOff>561975</xdr:rowOff>
    </xdr:to>
    <xdr:pic>
      <xdr:nvPicPr>
        <xdr:cNvPr id="16" name="Picture 15">
          <a:hlinkClick xmlns:r="http://schemas.openxmlformats.org/officeDocument/2006/relationships" r:id="rId8" tooltip="Nex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667500" y="152400"/>
          <a:ext cx="409575" cy="409575"/>
        </a:xfrm>
        <a:prstGeom prst="rect">
          <a:avLst/>
        </a:prstGeom>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157153</xdr:colOff>
      <xdr:row>1</xdr:row>
      <xdr:rowOff>73471</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34203" cy="749746"/>
        </a:xfrm>
        <a:prstGeom prst="rect">
          <a:avLst/>
        </a:prstGeom>
      </xdr:spPr>
    </xdr:pic>
    <xdr:clientData/>
  </xdr:twoCellAnchor>
  <xdr:twoCellAnchor editAs="absolute">
    <xdr:from>
      <xdr:col>8</xdr:col>
      <xdr:colOff>466725</xdr:colOff>
      <xdr:row>0</xdr:row>
      <xdr:rowOff>142875</xdr:rowOff>
    </xdr:from>
    <xdr:to>
      <xdr:col>8</xdr:col>
      <xdr:colOff>876300</xdr:colOff>
      <xdr:row>0</xdr:row>
      <xdr:rowOff>552450</xdr:rowOff>
    </xdr:to>
    <xdr:pic>
      <xdr:nvPicPr>
        <xdr:cNvPr id="8" name="Picture 7">
          <a:hlinkClick xmlns:r="http://schemas.openxmlformats.org/officeDocument/2006/relationships" r:id="rId2" tooltip="Back"/>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1175" y="142875"/>
          <a:ext cx="409575" cy="409575"/>
        </a:xfrm>
        <a:prstGeom prst="rect">
          <a:avLst/>
        </a:prstGeom>
      </xdr:spPr>
    </xdr:pic>
    <xdr:clientData fPrintsWithSheet="0"/>
  </xdr:twoCellAnchor>
  <xdr:twoCellAnchor editAs="absolute">
    <xdr:from>
      <xdr:col>8</xdr:col>
      <xdr:colOff>1000125</xdr:colOff>
      <xdr:row>0</xdr:row>
      <xdr:rowOff>152400</xdr:rowOff>
    </xdr:from>
    <xdr:to>
      <xdr:col>9</xdr:col>
      <xdr:colOff>266700</xdr:colOff>
      <xdr:row>0</xdr:row>
      <xdr:rowOff>561975</xdr:rowOff>
    </xdr:to>
    <xdr:pic>
      <xdr:nvPicPr>
        <xdr:cNvPr id="12" name="Picture 11">
          <a:hlinkClick xmlns:r="http://schemas.openxmlformats.org/officeDocument/2006/relationships" r:id="rId4" tooltip="Home"/>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24575" y="152400"/>
          <a:ext cx="409575" cy="409575"/>
        </a:xfrm>
        <a:prstGeom prst="rect">
          <a:avLst/>
        </a:prstGeom>
      </xdr:spPr>
    </xdr:pic>
    <xdr:clientData fPrintsWithSheet="0"/>
  </xdr:twoCellAnchor>
  <xdr:twoCellAnchor editAs="absolute">
    <xdr:from>
      <xdr:col>9</xdr:col>
      <xdr:colOff>400050</xdr:colOff>
      <xdr:row>0</xdr:row>
      <xdr:rowOff>152400</xdr:rowOff>
    </xdr:from>
    <xdr:to>
      <xdr:col>10</xdr:col>
      <xdr:colOff>200025</xdr:colOff>
      <xdr:row>0</xdr:row>
      <xdr:rowOff>561975</xdr:rowOff>
    </xdr:to>
    <xdr:pic>
      <xdr:nvPicPr>
        <xdr:cNvPr id="13" name="Picture 12">
          <a:hlinkClick xmlns:r="http://schemas.openxmlformats.org/officeDocument/2006/relationships" r:id="rId6" tooltip="Nex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67500" y="152400"/>
          <a:ext cx="409575" cy="409575"/>
        </a:xfrm>
        <a:prstGeom prst="rect">
          <a:avLst/>
        </a:prstGeom>
      </xdr:spPr>
    </xdr:pic>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204778</xdr:colOff>
      <xdr:row>0</xdr:row>
      <xdr:rowOff>749746</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34203" cy="749746"/>
        </a:xfrm>
        <a:prstGeom prst="rect">
          <a:avLst/>
        </a:prstGeom>
      </xdr:spPr>
    </xdr:pic>
    <xdr:clientData/>
  </xdr:twoCellAnchor>
  <xdr:twoCellAnchor editAs="absolute">
    <xdr:from>
      <xdr:col>7</xdr:col>
      <xdr:colOff>371475</xdr:colOff>
      <xdr:row>0</xdr:row>
      <xdr:rowOff>142875</xdr:rowOff>
    </xdr:from>
    <xdr:to>
      <xdr:col>7</xdr:col>
      <xdr:colOff>781050</xdr:colOff>
      <xdr:row>0</xdr:row>
      <xdr:rowOff>552450</xdr:rowOff>
    </xdr:to>
    <xdr:pic>
      <xdr:nvPicPr>
        <xdr:cNvPr id="11" name="Picture 10">
          <a:hlinkClick xmlns:r="http://schemas.openxmlformats.org/officeDocument/2006/relationships" r:id="rId2" tooltip="Back"/>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1175" y="142875"/>
          <a:ext cx="409575" cy="409575"/>
        </a:xfrm>
        <a:prstGeom prst="rect">
          <a:avLst/>
        </a:prstGeom>
      </xdr:spPr>
    </xdr:pic>
    <xdr:clientData fPrintsWithSheet="0"/>
  </xdr:twoCellAnchor>
  <xdr:twoCellAnchor editAs="absolute">
    <xdr:from>
      <xdr:col>7</xdr:col>
      <xdr:colOff>904875</xdr:colOff>
      <xdr:row>0</xdr:row>
      <xdr:rowOff>152400</xdr:rowOff>
    </xdr:from>
    <xdr:to>
      <xdr:col>8</xdr:col>
      <xdr:colOff>314325</xdr:colOff>
      <xdr:row>0</xdr:row>
      <xdr:rowOff>561975</xdr:rowOff>
    </xdr:to>
    <xdr:pic>
      <xdr:nvPicPr>
        <xdr:cNvPr id="12" name="Picture 11">
          <a:hlinkClick xmlns:r="http://schemas.openxmlformats.org/officeDocument/2006/relationships" r:id="rId4" tooltip="Home"/>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24575" y="152400"/>
          <a:ext cx="409575" cy="409575"/>
        </a:xfrm>
        <a:prstGeom prst="rect">
          <a:avLst/>
        </a:prstGeom>
      </xdr:spPr>
    </xdr:pic>
    <xdr:clientData fPrintsWithSheet="0"/>
  </xdr:twoCellAnchor>
  <xdr:twoCellAnchor editAs="absolute">
    <xdr:from>
      <xdr:col>8</xdr:col>
      <xdr:colOff>447675</xdr:colOff>
      <xdr:row>0</xdr:row>
      <xdr:rowOff>152400</xdr:rowOff>
    </xdr:from>
    <xdr:to>
      <xdr:col>9</xdr:col>
      <xdr:colOff>247650</xdr:colOff>
      <xdr:row>0</xdr:row>
      <xdr:rowOff>561975</xdr:rowOff>
    </xdr:to>
    <xdr:pic>
      <xdr:nvPicPr>
        <xdr:cNvPr id="13" name="Picture 12">
          <a:hlinkClick xmlns:r="http://schemas.openxmlformats.org/officeDocument/2006/relationships" r:id="rId4" tooltip="Nex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667500" y="152400"/>
          <a:ext cx="409575" cy="409575"/>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Documents/Box%20Sync/Applications%20Exclusive/Documents/My%20Box%20Files/Book%20and%20templates/Rental%20Analysis/R_A/RE_Portfl_Build.xlsx" TargetMode="External"/><Relationship Id="rId1" Type="http://schemas.openxmlformats.org/officeDocument/2006/relationships/hyperlink" Target="../Documents/Box%20Sync/Applications%20Exclusive/Documents/My%20Box%20Files/Book%20and%20templates/Rental%20Analysis/R_A/Eqty_Reposit.xl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31"/>
  <sheetViews>
    <sheetView showGridLines="0" showRowColHeaders="0" tabSelected="1" showOutlineSymbols="0" defaultGridColor="0" colorId="9" zoomScaleNormal="100" workbookViewId="0">
      <selection activeCell="B12" sqref="B12"/>
    </sheetView>
  </sheetViews>
  <sheetFormatPr defaultRowHeight="12.75" x14ac:dyDescent="0.2"/>
  <cols>
    <col min="1" max="1" width="9.140625" style="3"/>
    <col min="2" max="2" width="21.85546875" style="3" customWidth="1"/>
    <col min="3" max="16384" width="9.140625" style="3"/>
  </cols>
  <sheetData>
    <row r="1" spans="1:10" ht="50.25" customHeight="1" x14ac:dyDescent="0.2">
      <c r="A1" s="243"/>
      <c r="B1"/>
      <c r="J1"/>
    </row>
    <row r="3" spans="1:10" ht="8.25" customHeight="1" x14ac:dyDescent="0.2"/>
    <row r="4" spans="1:10" ht="18" x14ac:dyDescent="0.25">
      <c r="B4" s="193" t="s">
        <v>228</v>
      </c>
    </row>
    <row r="6" spans="1:10" ht="15" x14ac:dyDescent="0.2">
      <c r="B6" s="202" t="s">
        <v>10</v>
      </c>
      <c r="C6" s="194"/>
    </row>
    <row r="7" spans="1:10" ht="15" x14ac:dyDescent="0.2">
      <c r="B7" s="194"/>
      <c r="C7" s="195"/>
    </row>
    <row r="8" spans="1:10" ht="15" x14ac:dyDescent="0.2">
      <c r="B8" s="202" t="s">
        <v>220</v>
      </c>
      <c r="C8" s="194"/>
      <c r="D8" s="196"/>
    </row>
    <row r="9" spans="1:10" ht="15" x14ac:dyDescent="0.2">
      <c r="B9" s="194"/>
      <c r="C9" s="195"/>
      <c r="I9" s="240"/>
    </row>
    <row r="10" spans="1:10" ht="15" x14ac:dyDescent="0.2">
      <c r="B10" s="202" t="s">
        <v>221</v>
      </c>
      <c r="C10" s="194"/>
      <c r="G10" s="200"/>
    </row>
    <row r="11" spans="1:10" ht="15" x14ac:dyDescent="0.2">
      <c r="B11" s="195"/>
      <c r="C11" s="195"/>
    </row>
    <row r="12" spans="1:10" ht="15" x14ac:dyDescent="0.2">
      <c r="B12" s="202" t="s">
        <v>195</v>
      </c>
      <c r="C12" s="195"/>
    </row>
    <row r="15" spans="1:10" ht="18" x14ac:dyDescent="0.25">
      <c r="B15" s="193" t="s">
        <v>226</v>
      </c>
    </row>
    <row r="17" spans="2:13" ht="15" x14ac:dyDescent="0.2">
      <c r="B17" s="202" t="s">
        <v>222</v>
      </c>
      <c r="C17" s="195"/>
    </row>
    <row r="18" spans="2:13" ht="15" x14ac:dyDescent="0.2">
      <c r="B18" s="195"/>
      <c r="C18" s="195"/>
    </row>
    <row r="19" spans="2:13" ht="15" x14ac:dyDescent="0.2">
      <c r="B19" s="202" t="s">
        <v>223</v>
      </c>
      <c r="C19" s="195"/>
    </row>
    <row r="20" spans="2:13" ht="15" x14ac:dyDescent="0.2">
      <c r="B20" s="122"/>
      <c r="C20" s="195"/>
    </row>
    <row r="21" spans="2:13" ht="15" x14ac:dyDescent="0.2">
      <c r="B21" s="202" t="s">
        <v>201</v>
      </c>
      <c r="C21" s="195"/>
    </row>
    <row r="23" spans="2:13" ht="15" x14ac:dyDescent="0.2">
      <c r="B23" s="202" t="s">
        <v>246</v>
      </c>
      <c r="J23"/>
      <c r="M23" s="201"/>
    </row>
    <row r="26" spans="2:13" ht="15" x14ac:dyDescent="0.2">
      <c r="B26" s="254" t="s">
        <v>237</v>
      </c>
    </row>
    <row r="27" spans="2:13" ht="15" x14ac:dyDescent="0.2">
      <c r="B27" s="254" t="s">
        <v>236</v>
      </c>
    </row>
    <row r="30" spans="2:13" x14ac:dyDescent="0.2">
      <c r="B30" s="208" t="s">
        <v>230</v>
      </c>
    </row>
    <row r="31" spans="2:13" x14ac:dyDescent="0.2">
      <c r="B31" s="199" t="s">
        <v>249</v>
      </c>
    </row>
  </sheetData>
  <sheetProtection password="CB35" sheet="1" objects="1" scenarios="1" selectLockedCells="1"/>
  <phoneticPr fontId="2" type="noConversion"/>
  <hyperlinks>
    <hyperlink ref="B6" location="PropertyInfo!A1" tooltip="Property Information" display="Property Information"/>
    <hyperlink ref="B8" location="IncomeDebt!A1" tooltip="Income and Debt Service" display="Income and Debt Service"/>
    <hyperlink ref="B10" location="TaxExpenses!A1" tooltip="Taxes and Expenses" display="Taxes and Expenses"/>
    <hyperlink ref="B12" location="UnitSumm!A1" tooltip="Unit Summary" display="Unit Summary"/>
    <hyperlink ref="B17" location="Report!A1" tooltip="Financial Report" display="Financial Report"/>
    <hyperlink ref="B19" location="APOD!A1" tooltip="Property Pro-forma" display="Property Pro-forma"/>
    <hyperlink ref="B21" location="RentScen!A1" tooltip="Rent Scenarios" display="Rent Scenarios"/>
    <hyperlink ref="B30" location="UA!A1" tooltip="User Agreement" display="User Agreement"/>
    <hyperlink ref="B27" r:id="rId1" tooltip="Equity Forecaster"/>
    <hyperlink ref="B26" r:id="rId2" tooltip="Equity Forecaster"/>
    <hyperlink ref="B23" location="'CAP2$'!A1" tooltip="Value est. from CAP" display="Value Estimate from CAP"/>
  </hyperlinks>
  <printOptions horizontalCentered="1"/>
  <pageMargins left="0.5" right="0.5" top="0.5" bottom="0.52" header="0.5" footer="0.5"/>
  <pageSetup scale="54" orientation="portrait" horizontalDpi="300" verticalDpi="3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O43"/>
  <sheetViews>
    <sheetView showGridLines="0" showRowColHeaders="0" showZeros="0" zoomScaleNormal="100" workbookViewId="0">
      <selection activeCell="G6" sqref="G6"/>
    </sheetView>
  </sheetViews>
  <sheetFormatPr defaultRowHeight="12" x14ac:dyDescent="0.2"/>
  <cols>
    <col min="1" max="1" width="2.28515625" style="91" customWidth="1"/>
    <col min="2" max="3" width="9.85546875" style="91" customWidth="1"/>
    <col min="4" max="4" width="11.28515625" style="91" customWidth="1"/>
    <col min="5" max="8" width="15" style="91" customWidth="1"/>
    <col min="9" max="9" width="9.140625" style="174"/>
    <col min="10" max="10" width="14.140625" style="174" bestFit="1" customWidth="1"/>
    <col min="11" max="13" width="9.28515625" style="174" bestFit="1" customWidth="1"/>
    <col min="14" max="15" width="9.140625" style="174"/>
    <col min="16" max="16384" width="9.140625" style="91"/>
  </cols>
  <sheetData>
    <row r="1" spans="1:14" ht="75.75" customHeight="1" x14ac:dyDescent="0.25">
      <c r="A1" s="246"/>
      <c r="B1" s="246"/>
      <c r="C1" s="246"/>
      <c r="D1" s="246"/>
      <c r="E1" s="246"/>
      <c r="F1" s="246"/>
      <c r="G1" s="246"/>
      <c r="H1" s="246"/>
    </row>
    <row r="2" spans="1:14" ht="19.5" customHeight="1" x14ac:dyDescent="0.25">
      <c r="B2" s="198" t="s">
        <v>201</v>
      </c>
    </row>
    <row r="3" spans="1:14" ht="15.75" x14ac:dyDescent="0.25">
      <c r="B3" s="121" t="s">
        <v>156</v>
      </c>
      <c r="C3" s="122" t="str">
        <f>Report!F8</f>
        <v>0 0, OR 0</v>
      </c>
      <c r="D3" s="122"/>
      <c r="E3" s="122"/>
      <c r="F3" s="122"/>
      <c r="G3" s="122"/>
      <c r="H3" s="122"/>
      <c r="J3" s="175"/>
    </row>
    <row r="5" spans="1:14" ht="24" x14ac:dyDescent="0.2">
      <c r="B5" s="92" t="s">
        <v>157</v>
      </c>
      <c r="C5" s="92" t="s">
        <v>158</v>
      </c>
      <c r="D5" s="92" t="s">
        <v>204</v>
      </c>
      <c r="E5" s="93" t="s">
        <v>159</v>
      </c>
      <c r="F5" s="93" t="s">
        <v>160</v>
      </c>
      <c r="G5" s="93" t="s">
        <v>161</v>
      </c>
      <c r="H5" s="93" t="s">
        <v>162</v>
      </c>
      <c r="J5" s="177" t="s">
        <v>178</v>
      </c>
      <c r="K5" s="177" t="s">
        <v>179</v>
      </c>
      <c r="L5" s="177" t="s">
        <v>180</v>
      </c>
      <c r="M5" s="177" t="s">
        <v>181</v>
      </c>
      <c r="N5" s="178"/>
    </row>
    <row r="6" spans="1:14" ht="16.5" customHeight="1" x14ac:dyDescent="0.2">
      <c r="B6" s="94">
        <f>Worksheet!D91</f>
        <v>0</v>
      </c>
      <c r="C6" s="95">
        <f>Worksheet!C91</f>
        <v>0</v>
      </c>
      <c r="D6" s="94">
        <f>Worksheet!H91</f>
        <v>0</v>
      </c>
      <c r="E6" s="96">
        <f>Worksheet!E91</f>
        <v>0</v>
      </c>
      <c r="F6" s="187">
        <v>2500</v>
      </c>
      <c r="G6" s="187">
        <v>2600</v>
      </c>
      <c r="H6" s="187"/>
      <c r="J6" s="179">
        <f>E6*B6</f>
        <v>0</v>
      </c>
      <c r="K6" s="179">
        <f t="shared" ref="K6:K12" si="0">F6*B6</f>
        <v>0</v>
      </c>
      <c r="L6" s="179">
        <f t="shared" ref="L6:L12" si="1">G6*B6</f>
        <v>0</v>
      </c>
      <c r="M6" s="179">
        <f t="shared" ref="M6:M12" si="2">H6*B6</f>
        <v>0</v>
      </c>
      <c r="N6" s="178"/>
    </row>
    <row r="7" spans="1:14" ht="15" customHeight="1" x14ac:dyDescent="0.2">
      <c r="B7" s="94">
        <f>Worksheet!D92</f>
        <v>0</v>
      </c>
      <c r="C7" s="95">
        <f>Worksheet!C92</f>
        <v>0</v>
      </c>
      <c r="D7" s="94">
        <f>Worksheet!H92</f>
        <v>0</v>
      </c>
      <c r="E7" s="96">
        <f>Worksheet!E92</f>
        <v>0</v>
      </c>
      <c r="F7" s="187">
        <v>1300</v>
      </c>
      <c r="G7" s="187">
        <v>1400</v>
      </c>
      <c r="H7" s="187"/>
      <c r="J7" s="179">
        <f t="shared" ref="J7:J12" si="3">E7*B7</f>
        <v>0</v>
      </c>
      <c r="K7" s="179">
        <f t="shared" si="0"/>
        <v>0</v>
      </c>
      <c r="L7" s="179">
        <f t="shared" si="1"/>
        <v>0</v>
      </c>
      <c r="M7" s="179">
        <f t="shared" si="2"/>
        <v>0</v>
      </c>
      <c r="N7" s="178"/>
    </row>
    <row r="8" spans="1:14" ht="15" customHeight="1" x14ac:dyDescent="0.2">
      <c r="B8" s="94">
        <f>Worksheet!D93</f>
        <v>0</v>
      </c>
      <c r="C8" s="95">
        <f>Worksheet!C93</f>
        <v>0</v>
      </c>
      <c r="D8" s="94">
        <f>Worksheet!H93</f>
        <v>0</v>
      </c>
      <c r="E8" s="96">
        <f>Worksheet!E93</f>
        <v>0</v>
      </c>
      <c r="F8" s="187"/>
      <c r="G8" s="187"/>
      <c r="H8" s="187"/>
      <c r="J8" s="179">
        <f t="shared" si="3"/>
        <v>0</v>
      </c>
      <c r="K8" s="179">
        <f t="shared" si="0"/>
        <v>0</v>
      </c>
      <c r="L8" s="179">
        <f t="shared" si="1"/>
        <v>0</v>
      </c>
      <c r="M8" s="179">
        <f t="shared" si="2"/>
        <v>0</v>
      </c>
      <c r="N8" s="178"/>
    </row>
    <row r="9" spans="1:14" ht="15" customHeight="1" x14ac:dyDescent="0.2">
      <c r="B9" s="94">
        <f>Worksheet!D94</f>
        <v>0</v>
      </c>
      <c r="C9" s="95">
        <f>Worksheet!C94</f>
        <v>0</v>
      </c>
      <c r="D9" s="94">
        <f>Worksheet!H94</f>
        <v>0</v>
      </c>
      <c r="E9" s="96">
        <f>Worksheet!E94</f>
        <v>0</v>
      </c>
      <c r="F9" s="187"/>
      <c r="G9" s="187"/>
      <c r="H9" s="187"/>
      <c r="J9" s="179">
        <f t="shared" si="3"/>
        <v>0</v>
      </c>
      <c r="K9" s="179">
        <f t="shared" si="0"/>
        <v>0</v>
      </c>
      <c r="L9" s="179">
        <f t="shared" si="1"/>
        <v>0</v>
      </c>
      <c r="M9" s="179">
        <f t="shared" si="2"/>
        <v>0</v>
      </c>
      <c r="N9" s="178"/>
    </row>
    <row r="10" spans="1:14" ht="15" customHeight="1" x14ac:dyDescent="0.2">
      <c r="B10" s="94">
        <f>Worksheet!D95</f>
        <v>0</v>
      </c>
      <c r="C10" s="95">
        <f>Worksheet!C95</f>
        <v>0</v>
      </c>
      <c r="D10" s="94">
        <f>Worksheet!H95</f>
        <v>0</v>
      </c>
      <c r="E10" s="96">
        <f>Worksheet!E95</f>
        <v>0</v>
      </c>
      <c r="F10" s="187"/>
      <c r="G10" s="187"/>
      <c r="H10" s="187"/>
      <c r="J10" s="179">
        <f t="shared" si="3"/>
        <v>0</v>
      </c>
      <c r="K10" s="179">
        <f t="shared" si="0"/>
        <v>0</v>
      </c>
      <c r="L10" s="179">
        <f t="shared" si="1"/>
        <v>0</v>
      </c>
      <c r="M10" s="179">
        <f t="shared" si="2"/>
        <v>0</v>
      </c>
      <c r="N10" s="178"/>
    </row>
    <row r="11" spans="1:14" ht="15" customHeight="1" x14ac:dyDescent="0.2">
      <c r="B11" s="94">
        <f>Worksheet!D96</f>
        <v>0</v>
      </c>
      <c r="C11" s="95">
        <f>Worksheet!C96</f>
        <v>0</v>
      </c>
      <c r="D11" s="94">
        <f>Worksheet!H96</f>
        <v>0</v>
      </c>
      <c r="E11" s="96">
        <f>Worksheet!E96</f>
        <v>0</v>
      </c>
      <c r="F11" s="187"/>
      <c r="G11" s="187"/>
      <c r="H11" s="187"/>
      <c r="J11" s="179">
        <f t="shared" si="3"/>
        <v>0</v>
      </c>
      <c r="K11" s="179">
        <f t="shared" si="0"/>
        <v>0</v>
      </c>
      <c r="L11" s="179">
        <f t="shared" si="1"/>
        <v>0</v>
      </c>
      <c r="M11" s="179">
        <f t="shared" si="2"/>
        <v>0</v>
      </c>
      <c r="N11" s="178"/>
    </row>
    <row r="12" spans="1:14" ht="15" customHeight="1" x14ac:dyDescent="0.2">
      <c r="B12" s="94">
        <f>Worksheet!D97</f>
        <v>0</v>
      </c>
      <c r="C12" s="95">
        <f>Worksheet!C97</f>
        <v>0</v>
      </c>
      <c r="D12" s="94">
        <f>Worksheet!H97</f>
        <v>0</v>
      </c>
      <c r="E12" s="96">
        <f>Worksheet!E97</f>
        <v>0</v>
      </c>
      <c r="F12" s="187"/>
      <c r="G12" s="187"/>
      <c r="H12" s="187"/>
      <c r="J12" s="179">
        <f t="shared" si="3"/>
        <v>0</v>
      </c>
      <c r="K12" s="179">
        <f t="shared" si="0"/>
        <v>0</v>
      </c>
      <c r="L12" s="179">
        <f t="shared" si="1"/>
        <v>0</v>
      </c>
      <c r="M12" s="179">
        <f t="shared" si="2"/>
        <v>0</v>
      </c>
      <c r="N12" s="178"/>
    </row>
    <row r="13" spans="1:14" ht="15" customHeight="1" x14ac:dyDescent="0.2">
      <c r="B13" s="98"/>
      <c r="C13" s="99"/>
      <c r="D13" s="100" t="s">
        <v>131</v>
      </c>
      <c r="E13" s="96">
        <f>J13</f>
        <v>0</v>
      </c>
      <c r="F13" s="96">
        <f>K13</f>
        <v>0</v>
      </c>
      <c r="G13" s="96">
        <f>L13</f>
        <v>0</v>
      </c>
      <c r="H13" s="96">
        <f>M13</f>
        <v>0</v>
      </c>
      <c r="J13" s="179">
        <f>SUM(J6:J12)*12</f>
        <v>0</v>
      </c>
      <c r="K13" s="179">
        <f>SUM(K6:K12)*12</f>
        <v>0</v>
      </c>
      <c r="L13" s="179">
        <f>SUM(L6:L12)*12</f>
        <v>0</v>
      </c>
      <c r="M13" s="179">
        <f>SUM(M6:M12)*12</f>
        <v>0</v>
      </c>
      <c r="N13" s="178"/>
    </row>
    <row r="14" spans="1:14" ht="15" customHeight="1" x14ac:dyDescent="0.2">
      <c r="J14" s="178"/>
      <c r="K14" s="178"/>
      <c r="L14" s="178"/>
      <c r="M14" s="178"/>
      <c r="N14" s="178"/>
    </row>
    <row r="15" spans="1:14" ht="15" customHeight="1" x14ac:dyDescent="0.2">
      <c r="B15" s="101" t="s">
        <v>163</v>
      </c>
      <c r="C15" s="102"/>
      <c r="D15" s="103"/>
      <c r="E15" s="97"/>
      <c r="F15" s="97"/>
      <c r="G15" s="97"/>
      <c r="H15" s="97"/>
      <c r="J15" s="180">
        <f>Worksheet!D17</f>
        <v>0</v>
      </c>
      <c r="K15" s="178" t="s">
        <v>214</v>
      </c>
      <c r="L15" s="178"/>
      <c r="M15" s="178"/>
      <c r="N15" s="178"/>
    </row>
    <row r="16" spans="1:14" ht="15" customHeight="1" x14ac:dyDescent="0.2">
      <c r="B16" s="104" t="s">
        <v>131</v>
      </c>
      <c r="C16" s="105"/>
      <c r="D16" s="106"/>
      <c r="E16" s="107">
        <f>E13</f>
        <v>0</v>
      </c>
      <c r="F16" s="107">
        <f>F13</f>
        <v>0</v>
      </c>
      <c r="G16" s="107">
        <f>G13</f>
        <v>0</v>
      </c>
      <c r="H16" s="107">
        <f>H13</f>
        <v>0</v>
      </c>
      <c r="J16" s="178"/>
      <c r="K16" s="178"/>
      <c r="L16" s="178"/>
      <c r="M16" s="178"/>
      <c r="N16" s="178"/>
    </row>
    <row r="17" spans="2:14" ht="15" customHeight="1" x14ac:dyDescent="0.2">
      <c r="B17" s="108" t="s">
        <v>164</v>
      </c>
      <c r="C17" s="97"/>
      <c r="D17" s="109"/>
      <c r="E17" s="110">
        <f>E16*$J$17</f>
        <v>0</v>
      </c>
      <c r="F17" s="111">
        <f>F16*$J$17</f>
        <v>0</v>
      </c>
      <c r="G17" s="111">
        <f>G16*$J$17</f>
        <v>0</v>
      </c>
      <c r="H17" s="111">
        <f>H16*$J$17</f>
        <v>0</v>
      </c>
      <c r="J17" s="181">
        <f>Worksheet!D33</f>
        <v>0.05</v>
      </c>
      <c r="K17" s="178" t="s">
        <v>215</v>
      </c>
      <c r="L17" s="178"/>
      <c r="M17" s="178"/>
      <c r="N17" s="178"/>
    </row>
    <row r="18" spans="2:14" ht="15" customHeight="1" x14ac:dyDescent="0.2">
      <c r="B18" s="108" t="s">
        <v>132</v>
      </c>
      <c r="C18" s="97"/>
      <c r="D18" s="109"/>
      <c r="E18" s="112">
        <f>E16-E17</f>
        <v>0</v>
      </c>
      <c r="F18" s="107">
        <f>F16-F17</f>
        <v>0</v>
      </c>
      <c r="G18" s="107">
        <f>G16-G17</f>
        <v>0</v>
      </c>
      <c r="H18" s="107">
        <f>H16-H17</f>
        <v>0</v>
      </c>
      <c r="J18" s="178"/>
      <c r="K18" s="178"/>
      <c r="L18" s="178"/>
      <c r="M18" s="178"/>
      <c r="N18" s="178"/>
    </row>
    <row r="19" spans="2:14" ht="15" customHeight="1" x14ac:dyDescent="0.2">
      <c r="B19" s="108" t="s">
        <v>165</v>
      </c>
      <c r="C19" s="97"/>
      <c r="D19" s="109"/>
      <c r="E19" s="112">
        <f>$J$19</f>
        <v>0</v>
      </c>
      <c r="F19" s="112">
        <f>$J$19</f>
        <v>0</v>
      </c>
      <c r="G19" s="112">
        <f>$J$19</f>
        <v>0</v>
      </c>
      <c r="H19" s="112">
        <f>$J$19</f>
        <v>0</v>
      </c>
      <c r="J19" s="180">
        <f>Report!H19*12</f>
        <v>0</v>
      </c>
      <c r="K19" s="178" t="s">
        <v>217</v>
      </c>
      <c r="L19" s="178"/>
      <c r="M19" s="178"/>
      <c r="N19" s="178"/>
    </row>
    <row r="20" spans="2:14" ht="15" customHeight="1" x14ac:dyDescent="0.2">
      <c r="B20" s="108" t="s">
        <v>133</v>
      </c>
      <c r="C20" s="97"/>
      <c r="D20" s="109"/>
      <c r="E20" s="112">
        <f>E18+E19</f>
        <v>0</v>
      </c>
      <c r="F20" s="107">
        <f>F18+F19</f>
        <v>0</v>
      </c>
      <c r="G20" s="107">
        <f>G18+G19</f>
        <v>0</v>
      </c>
      <c r="H20" s="107">
        <f>H18+H19</f>
        <v>0</v>
      </c>
      <c r="J20" s="178"/>
      <c r="K20" s="178"/>
      <c r="L20" s="178"/>
      <c r="M20" s="178"/>
      <c r="N20" s="178"/>
    </row>
    <row r="21" spans="2:14" ht="15" customHeight="1" x14ac:dyDescent="0.2">
      <c r="B21" s="108" t="s">
        <v>166</v>
      </c>
      <c r="C21" s="97"/>
      <c r="D21" s="109"/>
      <c r="E21" s="112">
        <f>$J$21</f>
        <v>0</v>
      </c>
      <c r="F21" s="107">
        <f>E21</f>
        <v>0</v>
      </c>
      <c r="G21" s="107">
        <f>F21</f>
        <v>0</v>
      </c>
      <c r="H21" s="107">
        <f>G21</f>
        <v>0</v>
      </c>
      <c r="J21" s="179">
        <f>Report!N46</f>
        <v>0</v>
      </c>
      <c r="K21" s="178" t="s">
        <v>216</v>
      </c>
      <c r="L21" s="178"/>
      <c r="M21" s="178"/>
      <c r="N21" s="178"/>
    </row>
    <row r="22" spans="2:14" ht="15" customHeight="1" x14ac:dyDescent="0.2">
      <c r="B22" s="108" t="s">
        <v>135</v>
      </c>
      <c r="C22" s="97"/>
      <c r="D22" s="109"/>
      <c r="E22" s="112">
        <f>E20-E21</f>
        <v>0</v>
      </c>
      <c r="F22" s="107">
        <f>F20-F21</f>
        <v>0</v>
      </c>
      <c r="G22" s="107">
        <f>G20-G21</f>
        <v>0</v>
      </c>
      <c r="H22" s="107">
        <f>H20-H21</f>
        <v>0</v>
      </c>
      <c r="J22" s="178"/>
      <c r="K22" s="178"/>
      <c r="L22" s="178"/>
      <c r="M22" s="178"/>
      <c r="N22" s="178"/>
    </row>
    <row r="23" spans="2:14" ht="15" customHeight="1" x14ac:dyDescent="0.2">
      <c r="B23" s="108" t="s">
        <v>167</v>
      </c>
      <c r="C23" s="97"/>
      <c r="D23" s="109"/>
      <c r="E23" s="113">
        <f>$J$23</f>
        <v>0</v>
      </c>
      <c r="F23" s="114">
        <f>E23</f>
        <v>0</v>
      </c>
      <c r="G23" s="114">
        <f>F23</f>
        <v>0</v>
      </c>
      <c r="H23" s="114">
        <f>G23</f>
        <v>0</v>
      </c>
      <c r="J23" s="182">
        <f>Report!N48</f>
        <v>0</v>
      </c>
      <c r="K23" s="178" t="s">
        <v>213</v>
      </c>
      <c r="L23" s="178"/>
      <c r="M23" s="178"/>
      <c r="N23" s="178"/>
    </row>
    <row r="24" spans="2:14" ht="15" customHeight="1" x14ac:dyDescent="0.2">
      <c r="B24" s="115" t="s">
        <v>144</v>
      </c>
      <c r="C24" s="116"/>
      <c r="D24" s="117"/>
      <c r="E24" s="107">
        <f>E22-E23</f>
        <v>0</v>
      </c>
      <c r="F24" s="107">
        <f>F22-F23</f>
        <v>0</v>
      </c>
      <c r="G24" s="107">
        <f>G22-G23</f>
        <v>0</v>
      </c>
      <c r="H24" s="107">
        <f>H22-H23</f>
        <v>0</v>
      </c>
      <c r="J24" s="178"/>
      <c r="K24" s="178"/>
      <c r="L24" s="178"/>
      <c r="M24" s="178"/>
      <c r="N24" s="178"/>
    </row>
    <row r="25" spans="2:14" ht="15" customHeight="1" x14ac:dyDescent="0.2">
      <c r="B25" s="97"/>
      <c r="C25" s="97"/>
      <c r="D25" s="97"/>
      <c r="E25" s="97"/>
      <c r="F25" s="97"/>
      <c r="G25" s="97"/>
      <c r="H25" s="97"/>
      <c r="J25" s="178"/>
      <c r="K25" s="178"/>
      <c r="L25" s="178"/>
      <c r="M25" s="178"/>
      <c r="N25" s="178"/>
    </row>
    <row r="26" spans="2:14" ht="15" customHeight="1" x14ac:dyDescent="0.2">
      <c r="B26" s="101" t="s">
        <v>168</v>
      </c>
      <c r="C26" s="102"/>
      <c r="D26" s="103"/>
      <c r="E26" s="97"/>
      <c r="F26" s="97"/>
      <c r="G26" s="97"/>
      <c r="H26" s="97"/>
      <c r="J26" s="178"/>
      <c r="K26" s="178"/>
      <c r="L26" s="178"/>
      <c r="M26" s="178"/>
      <c r="N26" s="178"/>
    </row>
    <row r="27" spans="2:14" ht="15" customHeight="1" x14ac:dyDescent="0.2">
      <c r="B27" s="108" t="s">
        <v>169</v>
      </c>
      <c r="C27" s="97"/>
      <c r="D27" s="97"/>
      <c r="E27" s="118" t="e">
        <f>E22/$J$15</f>
        <v>#DIV/0!</v>
      </c>
      <c r="F27" s="118" t="e">
        <f>F22/$J$15</f>
        <v>#DIV/0!</v>
      </c>
      <c r="G27" s="118" t="e">
        <f>G22/$J$15</f>
        <v>#DIV/0!</v>
      </c>
      <c r="H27" s="118" t="e">
        <f>H22/$J$15</f>
        <v>#DIV/0!</v>
      </c>
    </row>
    <row r="28" spans="2:14" ht="15" customHeight="1" x14ac:dyDescent="0.2">
      <c r="B28" s="108" t="s">
        <v>170</v>
      </c>
      <c r="C28" s="97"/>
      <c r="D28" s="97"/>
      <c r="E28" s="119" t="e">
        <f>$J$15/E13</f>
        <v>#DIV/0!</v>
      </c>
      <c r="F28" s="119" t="e">
        <f>$J$15/F13</f>
        <v>#DIV/0!</v>
      </c>
      <c r="G28" s="119" t="e">
        <f>$J$15/G13</f>
        <v>#DIV/0!</v>
      </c>
      <c r="H28" s="119" t="e">
        <f>$J$15/H13</f>
        <v>#DIV/0!</v>
      </c>
    </row>
    <row r="29" spans="2:14" ht="15" customHeight="1" x14ac:dyDescent="0.2">
      <c r="B29" s="108" t="s">
        <v>171</v>
      </c>
      <c r="C29" s="97"/>
      <c r="D29" s="97"/>
      <c r="E29" s="118" t="e">
        <f>E24/Worksheet!$I$31</f>
        <v>#DIV/0!</v>
      </c>
      <c r="F29" s="118" t="e">
        <f>F24/Worksheet!$I$31</f>
        <v>#DIV/0!</v>
      </c>
      <c r="G29" s="118" t="e">
        <f>G24/Worksheet!$I$31</f>
        <v>#DIV/0!</v>
      </c>
      <c r="H29" s="118" t="e">
        <f>H24/Worksheet!$I$31</f>
        <v>#DIV/0!</v>
      </c>
    </row>
    <row r="30" spans="2:14" ht="15" customHeight="1" x14ac:dyDescent="0.2">
      <c r="B30" s="108" t="s">
        <v>172</v>
      </c>
      <c r="C30" s="97"/>
      <c r="D30" s="97"/>
      <c r="E30" s="120" t="e">
        <f>E22/E23</f>
        <v>#DIV/0!</v>
      </c>
      <c r="F30" s="120" t="e">
        <f>F22/F23</f>
        <v>#DIV/0!</v>
      </c>
      <c r="G30" s="120" t="e">
        <f>G22/G23</f>
        <v>#DIV/0!</v>
      </c>
      <c r="H30" s="120" t="e">
        <f>H22/H23</f>
        <v>#DIV/0!</v>
      </c>
    </row>
    <row r="31" spans="2:14" ht="15" customHeight="1" x14ac:dyDescent="0.2">
      <c r="B31" s="108" t="s">
        <v>173</v>
      </c>
      <c r="C31" s="97"/>
      <c r="D31" s="97"/>
      <c r="E31" s="118" t="e">
        <f>((E21+E23)/E16)</f>
        <v>#DIV/0!</v>
      </c>
      <c r="F31" s="118" t="e">
        <f>((F21+F23)/F16)</f>
        <v>#DIV/0!</v>
      </c>
      <c r="G31" s="118" t="e">
        <f>((G21+G23)/G16)</f>
        <v>#DIV/0!</v>
      </c>
      <c r="H31" s="118" t="e">
        <f>((H21+H23)/H16)</f>
        <v>#DIV/0!</v>
      </c>
    </row>
    <row r="32" spans="2:14" ht="15" customHeight="1" x14ac:dyDescent="0.2">
      <c r="B32" s="115" t="s">
        <v>174</v>
      </c>
      <c r="C32" s="116"/>
      <c r="D32" s="116"/>
      <c r="E32" s="118" t="e">
        <f>E21/E20</f>
        <v>#DIV/0!</v>
      </c>
      <c r="F32" s="118" t="e">
        <f>F21/F20</f>
        <v>#DIV/0!</v>
      </c>
      <c r="G32" s="118" t="e">
        <f>G21/G20</f>
        <v>#DIV/0!</v>
      </c>
      <c r="H32" s="118" t="e">
        <f>H21/H20</f>
        <v>#DIV/0!</v>
      </c>
    </row>
    <row r="43" spans="2:2" x14ac:dyDescent="0.2">
      <c r="B43" s="183" t="s">
        <v>116</v>
      </c>
    </row>
  </sheetData>
  <sheetProtection password="CB35" sheet="1" objects="1" scenarios="1" selectLockedCells="1"/>
  <phoneticPr fontId="2" type="noConversion"/>
  <printOptions horizontalCentered="1"/>
  <pageMargins left="0.5" right="0.5" top="0.5" bottom="0.5" header="0.5" footer="0.5"/>
  <pageSetup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A1:Q44"/>
  <sheetViews>
    <sheetView showGridLines="0" showZeros="0" zoomScaleNormal="100" workbookViewId="0">
      <selection activeCell="F6" sqref="F6"/>
    </sheetView>
  </sheetViews>
  <sheetFormatPr defaultRowHeight="12" x14ac:dyDescent="0.2"/>
  <cols>
    <col min="1" max="1" width="2.28515625" style="1" customWidth="1"/>
    <col min="2" max="3" width="9.85546875" style="1" customWidth="1"/>
    <col min="4" max="4" width="11.28515625" style="1" customWidth="1"/>
    <col min="5" max="10" width="15" style="1" customWidth="1"/>
    <col min="11" max="11" width="9.140625" style="174"/>
    <col min="12" max="12" width="14.140625" style="174" bestFit="1" customWidth="1"/>
    <col min="13" max="15" width="9.28515625" style="174" bestFit="1" customWidth="1"/>
    <col min="16" max="17" width="9.140625" style="174"/>
    <col min="18" max="16384" width="9.140625" style="1"/>
  </cols>
  <sheetData>
    <row r="1" spans="1:16" ht="75.75" customHeight="1" x14ac:dyDescent="0.25">
      <c r="A1" s="324"/>
      <c r="B1" s="324"/>
      <c r="C1" s="324"/>
      <c r="D1" s="324"/>
      <c r="E1" s="324"/>
      <c r="F1" s="324"/>
      <c r="G1" s="324"/>
      <c r="H1" s="324"/>
      <c r="I1" s="209"/>
      <c r="J1" s="209"/>
    </row>
    <row r="2" spans="1:16" ht="19.5" customHeight="1" x14ac:dyDescent="0.25">
      <c r="B2" s="198" t="s">
        <v>201</v>
      </c>
    </row>
    <row r="3" spans="1:16" ht="15.75" x14ac:dyDescent="0.25">
      <c r="B3" s="121" t="s">
        <v>156</v>
      </c>
      <c r="C3" s="122" t="str">
        <f>Report!F8</f>
        <v>0 0, OR 0</v>
      </c>
      <c r="D3" s="122"/>
      <c r="E3" s="122"/>
      <c r="F3" s="122"/>
      <c r="G3" s="122"/>
      <c r="H3" s="122"/>
      <c r="I3" s="122"/>
      <c r="J3" s="122"/>
      <c r="L3" s="175"/>
    </row>
    <row r="5" spans="1:16" ht="24" x14ac:dyDescent="0.2">
      <c r="B5" s="210" t="s">
        <v>157</v>
      </c>
      <c r="C5" s="210" t="s">
        <v>158</v>
      </c>
      <c r="D5" s="210" t="s">
        <v>204</v>
      </c>
      <c r="E5" s="211" t="s">
        <v>159</v>
      </c>
      <c r="F5" s="211" t="s">
        <v>160</v>
      </c>
      <c r="G5" s="211" t="s">
        <v>161</v>
      </c>
      <c r="H5" s="211" t="s">
        <v>162</v>
      </c>
      <c r="I5" s="211" t="s">
        <v>239</v>
      </c>
      <c r="J5" s="211" t="s">
        <v>240</v>
      </c>
      <c r="L5" s="177" t="s">
        <v>178</v>
      </c>
      <c r="M5" s="177" t="s">
        <v>179</v>
      </c>
      <c r="N5" s="177" t="s">
        <v>180</v>
      </c>
      <c r="O5" s="177" t="s">
        <v>181</v>
      </c>
      <c r="P5" s="178"/>
    </row>
    <row r="6" spans="1:16" ht="16.5" customHeight="1" x14ac:dyDescent="0.2">
      <c r="B6" s="212">
        <f>Worksheet!D91</f>
        <v>0</v>
      </c>
      <c r="C6" s="213">
        <f>Worksheet!C91</f>
        <v>0</v>
      </c>
      <c r="D6" s="212">
        <f>Worksheet!H91</f>
        <v>0</v>
      </c>
      <c r="E6" s="214">
        <f>Worksheet!E91</f>
        <v>0</v>
      </c>
      <c r="F6" s="215">
        <v>1450</v>
      </c>
      <c r="G6" s="215">
        <v>1550</v>
      </c>
      <c r="H6" s="215"/>
      <c r="I6" s="215"/>
      <c r="J6" s="215"/>
      <c r="L6" s="179">
        <f t="shared" ref="L6:L12" si="0">E6*B6</f>
        <v>0</v>
      </c>
      <c r="M6" s="179">
        <f t="shared" ref="M6:M12" si="1">F6*B6</f>
        <v>0</v>
      </c>
      <c r="N6" s="179">
        <f t="shared" ref="N6:N12" si="2">G6*B6</f>
        <v>0</v>
      </c>
      <c r="O6" s="179">
        <f t="shared" ref="O6:O12" si="3">H6*B6</f>
        <v>0</v>
      </c>
      <c r="P6" s="178"/>
    </row>
    <row r="7" spans="1:16" ht="15" customHeight="1" x14ac:dyDescent="0.2">
      <c r="B7" s="212">
        <f>Worksheet!D92</f>
        <v>0</v>
      </c>
      <c r="C7" s="213">
        <f>Worksheet!C92</f>
        <v>0</v>
      </c>
      <c r="D7" s="212">
        <f>Worksheet!H92</f>
        <v>0</v>
      </c>
      <c r="E7" s="214">
        <f>Worksheet!E92</f>
        <v>0</v>
      </c>
      <c r="F7" s="215"/>
      <c r="G7" s="215"/>
      <c r="H7" s="215"/>
      <c r="I7" s="215"/>
      <c r="J7" s="215"/>
      <c r="L7" s="179">
        <f t="shared" si="0"/>
        <v>0</v>
      </c>
      <c r="M7" s="179">
        <f t="shared" si="1"/>
        <v>0</v>
      </c>
      <c r="N7" s="179">
        <f t="shared" si="2"/>
        <v>0</v>
      </c>
      <c r="O7" s="179">
        <f t="shared" si="3"/>
        <v>0</v>
      </c>
      <c r="P7" s="178"/>
    </row>
    <row r="8" spans="1:16" ht="15" customHeight="1" x14ac:dyDescent="0.2">
      <c r="B8" s="212">
        <f>Worksheet!D93</f>
        <v>0</v>
      </c>
      <c r="C8" s="213">
        <f>Worksheet!C93</f>
        <v>0</v>
      </c>
      <c r="D8" s="212">
        <f>Worksheet!H93</f>
        <v>0</v>
      </c>
      <c r="E8" s="214">
        <f>Worksheet!E93</f>
        <v>0</v>
      </c>
      <c r="F8" s="215"/>
      <c r="G8" s="215"/>
      <c r="H8" s="215"/>
      <c r="I8" s="215"/>
      <c r="J8" s="215"/>
      <c r="L8" s="179">
        <f t="shared" si="0"/>
        <v>0</v>
      </c>
      <c r="M8" s="179">
        <f t="shared" si="1"/>
        <v>0</v>
      </c>
      <c r="N8" s="179">
        <f t="shared" si="2"/>
        <v>0</v>
      </c>
      <c r="O8" s="179">
        <f t="shared" si="3"/>
        <v>0</v>
      </c>
      <c r="P8" s="178"/>
    </row>
    <row r="9" spans="1:16" ht="15" customHeight="1" x14ac:dyDescent="0.2">
      <c r="B9" s="212">
        <f>Worksheet!D94</f>
        <v>0</v>
      </c>
      <c r="C9" s="213">
        <f>Worksheet!C94</f>
        <v>0</v>
      </c>
      <c r="D9" s="212">
        <f>Worksheet!H94</f>
        <v>0</v>
      </c>
      <c r="E9" s="214">
        <f>Worksheet!E94</f>
        <v>0</v>
      </c>
      <c r="F9" s="215"/>
      <c r="G9" s="215"/>
      <c r="H9" s="215"/>
      <c r="I9" s="215"/>
      <c r="J9" s="215"/>
      <c r="L9" s="179">
        <f t="shared" si="0"/>
        <v>0</v>
      </c>
      <c r="M9" s="179">
        <f t="shared" si="1"/>
        <v>0</v>
      </c>
      <c r="N9" s="179">
        <f t="shared" si="2"/>
        <v>0</v>
      </c>
      <c r="O9" s="179">
        <f t="shared" si="3"/>
        <v>0</v>
      </c>
      <c r="P9" s="178"/>
    </row>
    <row r="10" spans="1:16" ht="15" customHeight="1" x14ac:dyDescent="0.2">
      <c r="B10" s="212">
        <f>Worksheet!D95</f>
        <v>0</v>
      </c>
      <c r="C10" s="213">
        <f>Worksheet!C95</f>
        <v>0</v>
      </c>
      <c r="D10" s="212">
        <f>Worksheet!H95</f>
        <v>0</v>
      </c>
      <c r="E10" s="214">
        <f>Worksheet!E95</f>
        <v>0</v>
      </c>
      <c r="F10" s="215"/>
      <c r="G10" s="215"/>
      <c r="H10" s="215"/>
      <c r="I10" s="215"/>
      <c r="J10" s="215"/>
      <c r="L10" s="179">
        <f t="shared" si="0"/>
        <v>0</v>
      </c>
      <c r="M10" s="179">
        <f t="shared" si="1"/>
        <v>0</v>
      </c>
      <c r="N10" s="179">
        <f t="shared" si="2"/>
        <v>0</v>
      </c>
      <c r="O10" s="179">
        <f t="shared" si="3"/>
        <v>0</v>
      </c>
      <c r="P10" s="178"/>
    </row>
    <row r="11" spans="1:16" ht="15" customHeight="1" x14ac:dyDescent="0.2">
      <c r="B11" s="212">
        <f>Worksheet!D96</f>
        <v>0</v>
      </c>
      <c r="C11" s="213">
        <f>Worksheet!C96</f>
        <v>0</v>
      </c>
      <c r="D11" s="212">
        <f>Worksheet!H96</f>
        <v>0</v>
      </c>
      <c r="E11" s="214">
        <f>Worksheet!E96</f>
        <v>0</v>
      </c>
      <c r="F11" s="215"/>
      <c r="G11" s="215"/>
      <c r="H11" s="215"/>
      <c r="I11" s="215"/>
      <c r="J11" s="215"/>
      <c r="L11" s="179">
        <f t="shared" si="0"/>
        <v>0</v>
      </c>
      <c r="M11" s="179">
        <f t="shared" si="1"/>
        <v>0</v>
      </c>
      <c r="N11" s="179">
        <f t="shared" si="2"/>
        <v>0</v>
      </c>
      <c r="O11" s="179">
        <f t="shared" si="3"/>
        <v>0</v>
      </c>
      <c r="P11" s="178"/>
    </row>
    <row r="12" spans="1:16" ht="15" customHeight="1" x14ac:dyDescent="0.2">
      <c r="B12" s="212">
        <f>Worksheet!D97</f>
        <v>0</v>
      </c>
      <c r="C12" s="213">
        <f>Worksheet!C97</f>
        <v>0</v>
      </c>
      <c r="D12" s="212">
        <f>Worksheet!H97</f>
        <v>0</v>
      </c>
      <c r="E12" s="214">
        <f>Worksheet!E97</f>
        <v>0</v>
      </c>
      <c r="F12" s="215"/>
      <c r="G12" s="215"/>
      <c r="H12" s="215"/>
      <c r="I12" s="215"/>
      <c r="J12" s="215"/>
      <c r="L12" s="179">
        <f t="shared" si="0"/>
        <v>0</v>
      </c>
      <c r="M12" s="179">
        <f t="shared" si="1"/>
        <v>0</v>
      </c>
      <c r="N12" s="179">
        <f t="shared" si="2"/>
        <v>0</v>
      </c>
      <c r="O12" s="179">
        <f t="shared" si="3"/>
        <v>0</v>
      </c>
      <c r="P12" s="178"/>
    </row>
    <row r="13" spans="1:16" ht="15" customHeight="1" x14ac:dyDescent="0.2">
      <c r="B13" s="98"/>
      <c r="C13" s="216"/>
      <c r="D13" s="217" t="s">
        <v>131</v>
      </c>
      <c r="E13" s="214">
        <f t="shared" ref="E13:J13" si="4">L13</f>
        <v>0</v>
      </c>
      <c r="F13" s="214">
        <f t="shared" si="4"/>
        <v>0</v>
      </c>
      <c r="G13" s="214">
        <f t="shared" si="4"/>
        <v>0</v>
      </c>
      <c r="H13" s="214">
        <f t="shared" si="4"/>
        <v>0</v>
      </c>
      <c r="I13" s="214">
        <f t="shared" si="4"/>
        <v>0</v>
      </c>
      <c r="J13" s="214">
        <f t="shared" si="4"/>
        <v>0</v>
      </c>
      <c r="L13" s="179">
        <f>SUM(L6:L12)*12</f>
        <v>0</v>
      </c>
      <c r="M13" s="179">
        <f>SUM(M6:M12)*12</f>
        <v>0</v>
      </c>
      <c r="N13" s="179">
        <f>SUM(N6:N12)*12</f>
        <v>0</v>
      </c>
      <c r="O13" s="179">
        <f>SUM(O6:O12)*12</f>
        <v>0</v>
      </c>
      <c r="P13" s="178"/>
    </row>
    <row r="14" spans="1:16" ht="15" customHeight="1" x14ac:dyDescent="0.2">
      <c r="L14" s="178"/>
      <c r="M14" s="178"/>
      <c r="N14" s="178"/>
      <c r="O14" s="178"/>
      <c r="P14" s="178"/>
    </row>
    <row r="15" spans="1:16" ht="15" customHeight="1" x14ac:dyDescent="0.2">
      <c r="B15" s="155" t="s">
        <v>163</v>
      </c>
      <c r="C15" s="218"/>
      <c r="D15" s="219"/>
      <c r="E15" s="220"/>
      <c r="F15" s="220"/>
      <c r="G15" s="220"/>
      <c r="H15" s="220"/>
      <c r="I15" s="220"/>
      <c r="J15" s="220"/>
      <c r="L15" s="180">
        <f>Worksheet!D17</f>
        <v>0</v>
      </c>
      <c r="M15" s="178" t="s">
        <v>214</v>
      </c>
      <c r="N15" s="178"/>
      <c r="O15" s="178"/>
      <c r="P15" s="178"/>
    </row>
    <row r="16" spans="1:16" ht="15" customHeight="1" x14ac:dyDescent="0.2">
      <c r="B16" s="221" t="s">
        <v>131</v>
      </c>
      <c r="C16" s="222"/>
      <c r="D16" s="223"/>
      <c r="E16" s="224">
        <f t="shared" ref="E16:J16" si="5">E13</f>
        <v>0</v>
      </c>
      <c r="F16" s="224">
        <f t="shared" si="5"/>
        <v>0</v>
      </c>
      <c r="G16" s="224">
        <f t="shared" si="5"/>
        <v>0</v>
      </c>
      <c r="H16" s="224">
        <f t="shared" si="5"/>
        <v>0</v>
      </c>
      <c r="I16" s="224">
        <f t="shared" si="5"/>
        <v>0</v>
      </c>
      <c r="J16" s="224">
        <f t="shared" si="5"/>
        <v>0</v>
      </c>
      <c r="L16" s="178"/>
      <c r="M16" s="178"/>
      <c r="N16" s="178"/>
      <c r="O16" s="178"/>
      <c r="P16" s="178"/>
    </row>
    <row r="17" spans="2:16" ht="15" customHeight="1" x14ac:dyDescent="0.2">
      <c r="B17" s="225" t="s">
        <v>164</v>
      </c>
      <c r="C17" s="220"/>
      <c r="D17" s="226"/>
      <c r="E17" s="227">
        <f t="shared" ref="E17:J17" si="6">E16*$L$17</f>
        <v>0</v>
      </c>
      <c r="F17" s="228">
        <f t="shared" si="6"/>
        <v>0</v>
      </c>
      <c r="G17" s="228">
        <f t="shared" si="6"/>
        <v>0</v>
      </c>
      <c r="H17" s="228">
        <f t="shared" si="6"/>
        <v>0</v>
      </c>
      <c r="I17" s="228">
        <f t="shared" si="6"/>
        <v>0</v>
      </c>
      <c r="J17" s="228">
        <f t="shared" si="6"/>
        <v>0</v>
      </c>
      <c r="L17" s="181">
        <f>Worksheet!D33</f>
        <v>0.05</v>
      </c>
      <c r="M17" s="178" t="s">
        <v>215</v>
      </c>
      <c r="N17" s="178"/>
      <c r="O17" s="178"/>
      <c r="P17" s="178"/>
    </row>
    <row r="18" spans="2:16" ht="15" customHeight="1" x14ac:dyDescent="0.2">
      <c r="B18" s="225" t="s">
        <v>132</v>
      </c>
      <c r="C18" s="220"/>
      <c r="D18" s="226"/>
      <c r="E18" s="229">
        <f t="shared" ref="E18:J18" si="7">E16-E17</f>
        <v>0</v>
      </c>
      <c r="F18" s="224">
        <f t="shared" si="7"/>
        <v>0</v>
      </c>
      <c r="G18" s="224">
        <f t="shared" si="7"/>
        <v>0</v>
      </c>
      <c r="H18" s="224">
        <f t="shared" si="7"/>
        <v>0</v>
      </c>
      <c r="I18" s="224">
        <f t="shared" si="7"/>
        <v>0</v>
      </c>
      <c r="J18" s="224">
        <f t="shared" si="7"/>
        <v>0</v>
      </c>
      <c r="L18" s="178"/>
      <c r="M18" s="178"/>
      <c r="N18" s="178"/>
      <c r="O18" s="178"/>
      <c r="P18" s="178"/>
    </row>
    <row r="19" spans="2:16" ht="15" customHeight="1" x14ac:dyDescent="0.2">
      <c r="B19" s="225" t="s">
        <v>165</v>
      </c>
      <c r="C19" s="220"/>
      <c r="D19" s="226"/>
      <c r="E19" s="229">
        <f t="shared" ref="E19:J19" si="8">$L$19</f>
        <v>0</v>
      </c>
      <c r="F19" s="229">
        <f t="shared" si="8"/>
        <v>0</v>
      </c>
      <c r="G19" s="229">
        <f t="shared" si="8"/>
        <v>0</v>
      </c>
      <c r="H19" s="229">
        <f t="shared" si="8"/>
        <v>0</v>
      </c>
      <c r="I19" s="229">
        <f t="shared" si="8"/>
        <v>0</v>
      </c>
      <c r="J19" s="229">
        <f t="shared" si="8"/>
        <v>0</v>
      </c>
      <c r="L19" s="180">
        <f>Report!H19*12</f>
        <v>0</v>
      </c>
      <c r="M19" s="178" t="s">
        <v>217</v>
      </c>
      <c r="N19" s="178"/>
      <c r="O19" s="178"/>
      <c r="P19" s="178"/>
    </row>
    <row r="20" spans="2:16" ht="15" customHeight="1" x14ac:dyDescent="0.2">
      <c r="B20" s="225" t="s">
        <v>133</v>
      </c>
      <c r="C20" s="220"/>
      <c r="D20" s="226"/>
      <c r="E20" s="229">
        <f t="shared" ref="E20:J20" si="9">E18+E19</f>
        <v>0</v>
      </c>
      <c r="F20" s="224">
        <f t="shared" si="9"/>
        <v>0</v>
      </c>
      <c r="G20" s="224">
        <f t="shared" si="9"/>
        <v>0</v>
      </c>
      <c r="H20" s="224">
        <f t="shared" si="9"/>
        <v>0</v>
      </c>
      <c r="I20" s="224">
        <f t="shared" si="9"/>
        <v>0</v>
      </c>
      <c r="J20" s="224">
        <f t="shared" si="9"/>
        <v>0</v>
      </c>
      <c r="L20" s="178"/>
      <c r="M20" s="178"/>
      <c r="N20" s="178"/>
      <c r="O20" s="178"/>
      <c r="P20" s="178"/>
    </row>
    <row r="21" spans="2:16" ht="15" customHeight="1" x14ac:dyDescent="0.2">
      <c r="B21" s="225" t="s">
        <v>166</v>
      </c>
      <c r="C21" s="220"/>
      <c r="D21" s="226"/>
      <c r="E21" s="229">
        <f>$L$21</f>
        <v>0</v>
      </c>
      <c r="F21" s="224">
        <f>E21</f>
        <v>0</v>
      </c>
      <c r="G21" s="224">
        <f>F21</f>
        <v>0</v>
      </c>
      <c r="H21" s="224">
        <f>G21</f>
        <v>0</v>
      </c>
      <c r="I21" s="224">
        <f>H21</f>
        <v>0</v>
      </c>
      <c r="J21" s="224">
        <f>I21</f>
        <v>0</v>
      </c>
      <c r="L21" s="179">
        <f>Report!N46</f>
        <v>0</v>
      </c>
      <c r="M21" s="178" t="s">
        <v>216</v>
      </c>
      <c r="N21" s="178"/>
      <c r="O21" s="178"/>
      <c r="P21" s="178"/>
    </row>
    <row r="22" spans="2:16" ht="15" customHeight="1" x14ac:dyDescent="0.2">
      <c r="B22" s="225" t="s">
        <v>135</v>
      </c>
      <c r="C22" s="220"/>
      <c r="D22" s="226"/>
      <c r="E22" s="229">
        <f t="shared" ref="E22:J22" si="10">E20-E21</f>
        <v>0</v>
      </c>
      <c r="F22" s="224">
        <f t="shared" si="10"/>
        <v>0</v>
      </c>
      <c r="G22" s="224">
        <f t="shared" si="10"/>
        <v>0</v>
      </c>
      <c r="H22" s="224">
        <f t="shared" si="10"/>
        <v>0</v>
      </c>
      <c r="I22" s="224">
        <f t="shared" si="10"/>
        <v>0</v>
      </c>
      <c r="J22" s="224">
        <f t="shared" si="10"/>
        <v>0</v>
      </c>
      <c r="L22" s="178"/>
      <c r="M22" s="178"/>
      <c r="N22" s="178"/>
      <c r="O22" s="178"/>
      <c r="P22" s="178"/>
    </row>
    <row r="23" spans="2:16" ht="15" customHeight="1" x14ac:dyDescent="0.2">
      <c r="B23" s="225" t="s">
        <v>167</v>
      </c>
      <c r="C23" s="220"/>
      <c r="D23" s="226"/>
      <c r="E23" s="230">
        <f>$L$23</f>
        <v>0</v>
      </c>
      <c r="F23" s="231">
        <f>E23</f>
        <v>0</v>
      </c>
      <c r="G23" s="231">
        <f>F23</f>
        <v>0</v>
      </c>
      <c r="H23" s="231">
        <f>G23</f>
        <v>0</v>
      </c>
      <c r="I23" s="231">
        <f>H23</f>
        <v>0</v>
      </c>
      <c r="J23" s="231">
        <f>I23</f>
        <v>0</v>
      </c>
      <c r="L23" s="182">
        <f>Report!N48</f>
        <v>0</v>
      </c>
      <c r="M23" s="178" t="s">
        <v>213</v>
      </c>
      <c r="N23" s="178"/>
      <c r="O23" s="178"/>
      <c r="P23" s="178"/>
    </row>
    <row r="24" spans="2:16" ht="15" customHeight="1" x14ac:dyDescent="0.2">
      <c r="B24" s="232" t="s">
        <v>144</v>
      </c>
      <c r="C24" s="233"/>
      <c r="D24" s="234"/>
      <c r="E24" s="224">
        <f t="shared" ref="E24:J24" si="11">E22-E23</f>
        <v>0</v>
      </c>
      <c r="F24" s="224">
        <f t="shared" si="11"/>
        <v>0</v>
      </c>
      <c r="G24" s="224">
        <f t="shared" si="11"/>
        <v>0</v>
      </c>
      <c r="H24" s="224">
        <f t="shared" si="11"/>
        <v>0</v>
      </c>
      <c r="I24" s="224">
        <f t="shared" si="11"/>
        <v>0</v>
      </c>
      <c r="J24" s="224">
        <f t="shared" si="11"/>
        <v>0</v>
      </c>
      <c r="L24" s="178"/>
      <c r="M24" s="178"/>
      <c r="N24" s="178"/>
      <c r="O24" s="178"/>
      <c r="P24" s="178"/>
    </row>
    <row r="25" spans="2:16" ht="15" customHeight="1" x14ac:dyDescent="0.2">
      <c r="B25" s="220" t="s">
        <v>238</v>
      </c>
      <c r="C25" s="220"/>
      <c r="D25" s="220"/>
      <c r="E25" s="239"/>
      <c r="F25" s="239"/>
      <c r="G25" s="239"/>
      <c r="H25" s="239"/>
      <c r="I25" s="239"/>
      <c r="J25" s="239"/>
      <c r="L25" s="178"/>
      <c r="M25" s="178"/>
      <c r="N25" s="178"/>
      <c r="O25" s="178"/>
      <c r="P25" s="178"/>
    </row>
    <row r="26" spans="2:16" ht="15" customHeight="1" x14ac:dyDescent="0.2">
      <c r="B26" s="220"/>
      <c r="C26" s="220"/>
      <c r="D26" s="220"/>
      <c r="E26" s="220"/>
      <c r="F26" s="220"/>
      <c r="G26" s="220"/>
      <c r="H26" s="220"/>
      <c r="I26" s="220"/>
      <c r="J26" s="220"/>
      <c r="L26" s="178"/>
      <c r="M26" s="178"/>
      <c r="N26" s="178"/>
      <c r="O26" s="178"/>
      <c r="P26" s="178"/>
    </row>
    <row r="27" spans="2:16" ht="15" customHeight="1" x14ac:dyDescent="0.2">
      <c r="B27" s="155" t="s">
        <v>168</v>
      </c>
      <c r="C27" s="218"/>
      <c r="D27" s="219"/>
      <c r="E27" s="220"/>
      <c r="F27" s="220"/>
      <c r="G27" s="220"/>
      <c r="H27" s="220"/>
      <c r="I27" s="220"/>
      <c r="J27" s="220"/>
      <c r="L27" s="178"/>
      <c r="M27" s="178"/>
      <c r="N27" s="178"/>
      <c r="O27" s="178"/>
      <c r="P27" s="178"/>
    </row>
    <row r="28" spans="2:16" ht="15" customHeight="1" x14ac:dyDescent="0.2">
      <c r="B28" s="225" t="s">
        <v>169</v>
      </c>
      <c r="C28" s="220"/>
      <c r="D28" s="220"/>
      <c r="E28" s="235" t="e">
        <f t="shared" ref="E28:J28" si="12">E22/$L$15</f>
        <v>#DIV/0!</v>
      </c>
      <c r="F28" s="235" t="e">
        <f t="shared" si="12"/>
        <v>#DIV/0!</v>
      </c>
      <c r="G28" s="235" t="e">
        <f t="shared" si="12"/>
        <v>#DIV/0!</v>
      </c>
      <c r="H28" s="235" t="e">
        <f t="shared" si="12"/>
        <v>#DIV/0!</v>
      </c>
      <c r="I28" s="235" t="e">
        <f t="shared" si="12"/>
        <v>#DIV/0!</v>
      </c>
      <c r="J28" s="235" t="e">
        <f t="shared" si="12"/>
        <v>#DIV/0!</v>
      </c>
    </row>
    <row r="29" spans="2:16" ht="15" customHeight="1" x14ac:dyDescent="0.2">
      <c r="B29" s="225" t="s">
        <v>170</v>
      </c>
      <c r="C29" s="220"/>
      <c r="D29" s="220"/>
      <c r="E29" s="236" t="e">
        <f t="shared" ref="E29:J29" si="13">$L$15/E13</f>
        <v>#DIV/0!</v>
      </c>
      <c r="F29" s="236" t="e">
        <f t="shared" si="13"/>
        <v>#DIV/0!</v>
      </c>
      <c r="G29" s="236" t="e">
        <f t="shared" si="13"/>
        <v>#DIV/0!</v>
      </c>
      <c r="H29" s="236" t="e">
        <f t="shared" si="13"/>
        <v>#DIV/0!</v>
      </c>
      <c r="I29" s="236" t="e">
        <f t="shared" si="13"/>
        <v>#DIV/0!</v>
      </c>
      <c r="J29" s="236" t="e">
        <f t="shared" si="13"/>
        <v>#DIV/0!</v>
      </c>
    </row>
    <row r="30" spans="2:16" ht="15" customHeight="1" x14ac:dyDescent="0.2">
      <c r="B30" s="225" t="s">
        <v>171</v>
      </c>
      <c r="C30" s="220"/>
      <c r="D30" s="220"/>
      <c r="E30" s="235" t="e">
        <f>E24/Worksheet!$I$31</f>
        <v>#DIV/0!</v>
      </c>
      <c r="F30" s="235" t="e">
        <f>F24/Worksheet!$I$31</f>
        <v>#DIV/0!</v>
      </c>
      <c r="G30" s="235" t="e">
        <f>G24/Worksheet!$I$31</f>
        <v>#DIV/0!</v>
      </c>
      <c r="H30" s="235" t="e">
        <f>H24/Worksheet!$I$31</f>
        <v>#DIV/0!</v>
      </c>
      <c r="I30" s="235" t="e">
        <f>I24/Worksheet!$I$31</f>
        <v>#DIV/0!</v>
      </c>
      <c r="J30" s="235" t="e">
        <f>J24/Worksheet!$I$31</f>
        <v>#DIV/0!</v>
      </c>
    </row>
    <row r="31" spans="2:16" ht="15" customHeight="1" x14ac:dyDescent="0.2">
      <c r="B31" s="225" t="s">
        <v>172</v>
      </c>
      <c r="C31" s="220"/>
      <c r="D31" s="220"/>
      <c r="E31" s="237" t="e">
        <f t="shared" ref="E31:J31" si="14">E22/E23</f>
        <v>#DIV/0!</v>
      </c>
      <c r="F31" s="237" t="e">
        <f t="shared" si="14"/>
        <v>#DIV/0!</v>
      </c>
      <c r="G31" s="237" t="e">
        <f t="shared" si="14"/>
        <v>#DIV/0!</v>
      </c>
      <c r="H31" s="237" t="e">
        <f t="shared" si="14"/>
        <v>#DIV/0!</v>
      </c>
      <c r="I31" s="237" t="e">
        <f t="shared" si="14"/>
        <v>#DIV/0!</v>
      </c>
      <c r="J31" s="237" t="e">
        <f t="shared" si="14"/>
        <v>#DIV/0!</v>
      </c>
    </row>
    <row r="32" spans="2:16" ht="15" customHeight="1" x14ac:dyDescent="0.2">
      <c r="B32" s="225" t="s">
        <v>173</v>
      </c>
      <c r="C32" s="220"/>
      <c r="D32" s="220"/>
      <c r="E32" s="235" t="e">
        <f t="shared" ref="E32:J32" si="15">((E21+E23)/E16)</f>
        <v>#DIV/0!</v>
      </c>
      <c r="F32" s="235" t="e">
        <f t="shared" si="15"/>
        <v>#DIV/0!</v>
      </c>
      <c r="G32" s="235" t="e">
        <f t="shared" si="15"/>
        <v>#DIV/0!</v>
      </c>
      <c r="H32" s="235" t="e">
        <f t="shared" si="15"/>
        <v>#DIV/0!</v>
      </c>
      <c r="I32" s="235" t="e">
        <f t="shared" si="15"/>
        <v>#DIV/0!</v>
      </c>
      <c r="J32" s="235" t="e">
        <f t="shared" si="15"/>
        <v>#DIV/0!</v>
      </c>
    </row>
    <row r="33" spans="2:10" ht="15" customHeight="1" x14ac:dyDescent="0.2">
      <c r="B33" s="232" t="s">
        <v>174</v>
      </c>
      <c r="C33" s="233"/>
      <c r="D33" s="233"/>
      <c r="E33" s="235" t="e">
        <f t="shared" ref="E33:J33" si="16">E21/E20</f>
        <v>#DIV/0!</v>
      </c>
      <c r="F33" s="235" t="e">
        <f t="shared" si="16"/>
        <v>#DIV/0!</v>
      </c>
      <c r="G33" s="235" t="e">
        <f t="shared" si="16"/>
        <v>#DIV/0!</v>
      </c>
      <c r="H33" s="235" t="e">
        <f t="shared" si="16"/>
        <v>#DIV/0!</v>
      </c>
      <c r="I33" s="235" t="e">
        <f t="shared" si="16"/>
        <v>#DIV/0!</v>
      </c>
      <c r="J33" s="235" t="e">
        <f t="shared" si="16"/>
        <v>#DIV/0!</v>
      </c>
    </row>
    <row r="44" spans="2:10" x14ac:dyDescent="0.2">
      <c r="B44" s="238" t="s">
        <v>116</v>
      </c>
    </row>
  </sheetData>
  <sheetProtection password="CB35" sheet="1" objects="1" scenarios="1" selectLockedCells="1"/>
  <mergeCells count="1">
    <mergeCell ref="A1:H1"/>
  </mergeCells>
  <phoneticPr fontId="2" type="noConversion"/>
  <printOptions horizontalCentered="1"/>
  <pageMargins left="0.5" right="0.5" top="1" bottom="1" header="0.5" footer="0.5"/>
  <pageSetup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K2"/>
  <sheetViews>
    <sheetView showGridLines="0" showRowColHeaders="0" workbookViewId="0">
      <selection activeCell="K2" sqref="K2"/>
    </sheetView>
  </sheetViews>
  <sheetFormatPr defaultRowHeight="12.75" x14ac:dyDescent="0.2"/>
  <cols>
    <col min="1" max="16384" width="9.140625" style="3"/>
  </cols>
  <sheetData>
    <row r="2" spans="11:11" x14ac:dyDescent="0.2">
      <c r="K2" s="197" t="s">
        <v>231</v>
      </c>
    </row>
  </sheetData>
  <sheetProtection password="CB35" sheet="1" objects="1" scenarios="1" selectLockedCells="1"/>
  <phoneticPr fontId="2" type="noConversion"/>
  <hyperlinks>
    <hyperlink ref="K2" location="Index!A1" tooltip="Home" display="Home"/>
  </hyperlinks>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13"/>
  </sheetPr>
  <dimension ref="A1:R100"/>
  <sheetViews>
    <sheetView zoomScaleNormal="100" workbookViewId="0">
      <selection activeCell="D46" sqref="D46"/>
    </sheetView>
  </sheetViews>
  <sheetFormatPr defaultRowHeight="12.75" x14ac:dyDescent="0.2"/>
  <cols>
    <col min="1" max="1" width="1.28515625" style="3" customWidth="1"/>
    <col min="2" max="2" width="3.7109375" style="3" customWidth="1"/>
    <col min="3" max="3" width="18.85546875" style="3" customWidth="1"/>
    <col min="4" max="4" width="22.42578125" style="3" customWidth="1"/>
    <col min="5" max="5" width="3.42578125" style="3" customWidth="1"/>
    <col min="6" max="6" width="3.140625" style="3" customWidth="1"/>
    <col min="7" max="7" width="3.5703125" style="3" customWidth="1"/>
    <col min="8" max="8" width="17.85546875" style="3" customWidth="1"/>
    <col min="9" max="9" width="18.85546875" style="3" customWidth="1"/>
    <col min="10" max="16384" width="9.140625" style="3"/>
  </cols>
  <sheetData>
    <row r="1" spans="1:18" customFormat="1" ht="18" x14ac:dyDescent="0.25">
      <c r="B1" s="325" t="s">
        <v>119</v>
      </c>
      <c r="C1" s="325"/>
      <c r="D1" s="325"/>
      <c r="E1" s="325"/>
      <c r="F1" s="325"/>
      <c r="G1" s="325"/>
      <c r="H1" s="325"/>
      <c r="I1" s="325"/>
      <c r="O1" s="89"/>
      <c r="P1" s="89"/>
      <c r="Q1" s="89"/>
    </row>
    <row r="2" spans="1:18" x14ac:dyDescent="0.2">
      <c r="O2" s="170"/>
      <c r="P2" s="170" t="s">
        <v>107</v>
      </c>
      <c r="Q2" s="170"/>
      <c r="R2" s="170"/>
    </row>
    <row r="3" spans="1:18" x14ac:dyDescent="0.2">
      <c r="A3" s="75"/>
      <c r="B3" s="77" t="s">
        <v>200</v>
      </c>
      <c r="C3" s="76"/>
      <c r="D3" s="76"/>
      <c r="E3" s="76"/>
      <c r="F3" s="76"/>
      <c r="G3" s="76"/>
      <c r="H3" s="76"/>
      <c r="I3" s="76"/>
      <c r="O3" s="170"/>
      <c r="P3" s="170" t="s">
        <v>108</v>
      </c>
      <c r="Q3" s="186">
        <v>1</v>
      </c>
      <c r="R3" s="170"/>
    </row>
    <row r="4" spans="1:18" x14ac:dyDescent="0.2">
      <c r="O4" s="170"/>
      <c r="P4" s="170" t="s">
        <v>109</v>
      </c>
      <c r="Q4" s="170"/>
      <c r="R4" s="170"/>
    </row>
    <row r="5" spans="1:18" ht="13.5" thickBot="1" x14ac:dyDescent="0.25">
      <c r="B5" s="2" t="s">
        <v>123</v>
      </c>
      <c r="C5" s="2"/>
      <c r="O5" s="170"/>
      <c r="P5" s="170"/>
      <c r="Q5" s="170"/>
      <c r="R5" s="170"/>
    </row>
    <row r="6" spans="1:18" ht="13.5" thickBot="1" x14ac:dyDescent="0.25">
      <c r="B6" s="44" t="s">
        <v>0</v>
      </c>
      <c r="D6" s="83">
        <f>PropertyInfo!D6</f>
        <v>0</v>
      </c>
      <c r="G6" s="4" t="s">
        <v>9</v>
      </c>
      <c r="H6" s="2"/>
      <c r="I6" s="5"/>
      <c r="O6" s="170"/>
      <c r="P6" s="170"/>
      <c r="Q6" s="170"/>
      <c r="R6" s="170"/>
    </row>
    <row r="7" spans="1:18" x14ac:dyDescent="0.2">
      <c r="B7" s="44" t="s">
        <v>122</v>
      </c>
      <c r="D7" s="83">
        <f>PropertyInfo!D7</f>
        <v>0</v>
      </c>
      <c r="G7" s="44" t="s">
        <v>1</v>
      </c>
      <c r="I7" s="83">
        <f>PropertyInfo!I7</f>
        <v>0</v>
      </c>
      <c r="O7" s="90"/>
      <c r="P7" s="90"/>
      <c r="Q7" s="90"/>
    </row>
    <row r="8" spans="1:18" x14ac:dyDescent="0.2">
      <c r="B8" s="3" t="s">
        <v>2</v>
      </c>
      <c r="D8" s="83">
        <f>PropertyInfo!D8</f>
        <v>0</v>
      </c>
      <c r="G8" s="44" t="s">
        <v>193</v>
      </c>
      <c r="I8" s="83">
        <f>PropertyInfo!I8</f>
        <v>0</v>
      </c>
    </row>
    <row r="9" spans="1:18" x14ac:dyDescent="0.2">
      <c r="B9" s="3" t="s">
        <v>3</v>
      </c>
      <c r="D9" s="83">
        <f>PropertyInfo!D9</f>
        <v>0</v>
      </c>
    </row>
    <row r="10" spans="1:18" x14ac:dyDescent="0.2">
      <c r="B10" s="3" t="s">
        <v>4</v>
      </c>
      <c r="D10" s="83">
        <f>PropertyInfo!D10</f>
        <v>0</v>
      </c>
    </row>
    <row r="11" spans="1:18" x14ac:dyDescent="0.2">
      <c r="D11" s="83">
        <f>PropertyInfo!D11</f>
        <v>0</v>
      </c>
    </row>
    <row r="12" spans="1:18" x14ac:dyDescent="0.2">
      <c r="D12" s="83">
        <f>PropertyInfo!D12</f>
        <v>0</v>
      </c>
    </row>
    <row r="16" spans="1:18" ht="13.5" thickBot="1" x14ac:dyDescent="0.25">
      <c r="B16" s="2" t="s">
        <v>10</v>
      </c>
      <c r="C16" s="2"/>
      <c r="G16" s="2" t="s">
        <v>206</v>
      </c>
      <c r="H16" s="2"/>
    </row>
    <row r="17" spans="1:9" x14ac:dyDescent="0.2">
      <c r="B17" s="44" t="s">
        <v>11</v>
      </c>
      <c r="D17" s="84">
        <f>PropertyInfo!D17</f>
        <v>0</v>
      </c>
      <c r="G17" s="44" t="s">
        <v>5</v>
      </c>
      <c r="I17" s="85">
        <f>PropertyInfo!I17</f>
        <v>0</v>
      </c>
    </row>
    <row r="18" spans="1:9" x14ac:dyDescent="0.2">
      <c r="B18" s="44" t="s">
        <v>110</v>
      </c>
      <c r="D18" s="84">
        <f>PropertyInfo!D18</f>
        <v>0</v>
      </c>
      <c r="G18" s="44" t="s">
        <v>6</v>
      </c>
      <c r="I18" s="85">
        <f>PropertyInfo!I18</f>
        <v>0</v>
      </c>
    </row>
    <row r="19" spans="1:9" x14ac:dyDescent="0.2">
      <c r="B19" s="3" t="s">
        <v>12</v>
      </c>
      <c r="D19" s="84">
        <f>PropertyInfo!D19</f>
        <v>0</v>
      </c>
      <c r="G19" s="44" t="s">
        <v>7</v>
      </c>
      <c r="I19" s="85" t="str">
        <f>PropertyInfo!I19</f>
        <v>OR</v>
      </c>
    </row>
    <row r="20" spans="1:9" x14ac:dyDescent="0.2">
      <c r="B20" s="3" t="s">
        <v>13</v>
      </c>
      <c r="D20" s="84">
        <f>PropertyInfo!D20</f>
        <v>0</v>
      </c>
      <c r="G20" s="44" t="s">
        <v>8</v>
      </c>
      <c r="I20" s="85">
        <f>PropertyInfo!I20</f>
        <v>0</v>
      </c>
    </row>
    <row r="21" spans="1:9" x14ac:dyDescent="0.2">
      <c r="B21" s="3" t="s">
        <v>14</v>
      </c>
      <c r="D21" s="84">
        <f>PropertyInfo!D21</f>
        <v>0</v>
      </c>
    </row>
    <row r="22" spans="1:9" x14ac:dyDescent="0.2">
      <c r="B22" s="3" t="s">
        <v>15</v>
      </c>
      <c r="D22" s="84">
        <f>PropertyInfo!D22</f>
        <v>0</v>
      </c>
    </row>
    <row r="23" spans="1:9" x14ac:dyDescent="0.2">
      <c r="B23" s="3" t="s">
        <v>16</v>
      </c>
      <c r="D23" s="84">
        <f>PropertyInfo!D23</f>
        <v>0</v>
      </c>
    </row>
    <row r="24" spans="1:9" x14ac:dyDescent="0.2">
      <c r="B24" s="3" t="s">
        <v>17</v>
      </c>
      <c r="D24" s="84">
        <f>PropertyInfo!D24</f>
        <v>0</v>
      </c>
    </row>
    <row r="25" spans="1:9" x14ac:dyDescent="0.2">
      <c r="B25" s="3" t="s">
        <v>18</v>
      </c>
      <c r="D25" s="84">
        <f>PropertyInfo!D25</f>
        <v>0</v>
      </c>
    </row>
    <row r="26" spans="1:9" x14ac:dyDescent="0.2">
      <c r="B26" s="3" t="s">
        <v>19</v>
      </c>
      <c r="D26" s="84">
        <f>PropertyInfo!D26</f>
        <v>0</v>
      </c>
    </row>
    <row r="27" spans="1:9" x14ac:dyDescent="0.2">
      <c r="B27" s="47"/>
      <c r="C27" s="47"/>
      <c r="D27" s="47"/>
      <c r="E27" s="47"/>
      <c r="F27" s="47"/>
      <c r="G27" s="47"/>
      <c r="H27" s="47"/>
      <c r="I27" s="47"/>
    </row>
    <row r="28" spans="1:9" x14ac:dyDescent="0.2">
      <c r="A28" s="75"/>
      <c r="B28" s="77" t="s">
        <v>199</v>
      </c>
      <c r="C28" s="76"/>
      <c r="D28" s="76"/>
      <c r="E28" s="76"/>
      <c r="F28" s="76"/>
      <c r="G28" s="76"/>
      <c r="H28" s="76"/>
      <c r="I28" s="76"/>
    </row>
    <row r="30" spans="1:9" ht="13.5" thickBot="1" x14ac:dyDescent="0.25">
      <c r="B30" s="2" t="s">
        <v>207</v>
      </c>
      <c r="C30" s="2"/>
      <c r="D30" s="5"/>
    </row>
    <row r="31" spans="1:9" ht="13.5" thickBot="1" x14ac:dyDescent="0.25">
      <c r="B31" s="44" t="s">
        <v>131</v>
      </c>
      <c r="D31" s="8">
        <f>IncomeDebt!D6</f>
        <v>0</v>
      </c>
      <c r="G31" s="2" t="s">
        <v>194</v>
      </c>
      <c r="H31" s="2"/>
      <c r="I31" s="8">
        <f>IncomeDebt!I6</f>
        <v>0</v>
      </c>
    </row>
    <row r="32" spans="1:9" x14ac:dyDescent="0.2">
      <c r="B32" s="44" t="s">
        <v>20</v>
      </c>
      <c r="D32" s="8">
        <f>IncomeDebt!D7</f>
        <v>0</v>
      </c>
      <c r="H32" s="87" t="s">
        <v>209</v>
      </c>
      <c r="I32" s="8">
        <f>IncomeDebt!I7</f>
        <v>0</v>
      </c>
    </row>
    <row r="33" spans="2:9" x14ac:dyDescent="0.2">
      <c r="B33" s="44" t="s">
        <v>21</v>
      </c>
      <c r="D33" s="8">
        <f>IncomeDebt!D8</f>
        <v>0.05</v>
      </c>
      <c r="H33" s="87" t="s">
        <v>210</v>
      </c>
      <c r="I33" s="8">
        <f>IncomeDebt!I8</f>
        <v>0</v>
      </c>
    </row>
    <row r="34" spans="2:9" x14ac:dyDescent="0.2">
      <c r="B34" s="3" t="s">
        <v>22</v>
      </c>
      <c r="D34" s="6">
        <f>(D31+D32)*D33</f>
        <v>0</v>
      </c>
    </row>
    <row r="35" spans="2:9" ht="13.5" thickBot="1" x14ac:dyDescent="0.25">
      <c r="B35" s="47"/>
      <c r="C35" s="47"/>
      <c r="D35" s="47"/>
      <c r="E35" s="47"/>
      <c r="F35" s="47"/>
      <c r="G35" s="2" t="s">
        <v>106</v>
      </c>
      <c r="H35" s="4"/>
      <c r="I35" s="9">
        <f>IncomeDebt!I10</f>
        <v>0.05</v>
      </c>
    </row>
    <row r="36" spans="2:9" ht="13.5" thickBot="1" x14ac:dyDescent="0.25">
      <c r="B36" s="2" t="s">
        <v>23</v>
      </c>
      <c r="C36" s="2"/>
    </row>
    <row r="37" spans="2:9" x14ac:dyDescent="0.2">
      <c r="B37" s="7" t="s">
        <v>24</v>
      </c>
      <c r="G37" s="7" t="s">
        <v>31</v>
      </c>
    </row>
    <row r="38" spans="2:9" x14ac:dyDescent="0.2">
      <c r="C38" s="44" t="s">
        <v>25</v>
      </c>
      <c r="D38" s="9">
        <f>IncomeDebt!D13</f>
        <v>0</v>
      </c>
      <c r="H38" s="44" t="s">
        <v>25</v>
      </c>
      <c r="I38" s="9">
        <f>IncomeDebt!I13</f>
        <v>0</v>
      </c>
    </row>
    <row r="39" spans="2:9" x14ac:dyDescent="0.2">
      <c r="C39" s="44" t="s">
        <v>26</v>
      </c>
      <c r="D39" s="9">
        <f>IncomeDebt!D14</f>
        <v>0</v>
      </c>
      <c r="H39" s="44" t="s">
        <v>26</v>
      </c>
      <c r="I39" s="9">
        <f>IncomeDebt!I14</f>
        <v>0</v>
      </c>
    </row>
    <row r="40" spans="2:9" x14ac:dyDescent="0.2">
      <c r="C40" s="44" t="s">
        <v>27</v>
      </c>
      <c r="D40" s="9">
        <f>IncomeDebt!D15</f>
        <v>30</v>
      </c>
      <c r="H40" s="44" t="s">
        <v>27</v>
      </c>
      <c r="I40" s="9">
        <f>IncomeDebt!I15</f>
        <v>30</v>
      </c>
    </row>
    <row r="41" spans="2:9" x14ac:dyDescent="0.2">
      <c r="C41" s="44" t="s">
        <v>28</v>
      </c>
      <c r="D41" s="204" t="str">
        <f>IncomeDebt!D16</f>
        <v>No</v>
      </c>
      <c r="H41" s="44" t="s">
        <v>28</v>
      </c>
      <c r="I41" s="204" t="str">
        <f>IncomeDebt!I16</f>
        <v>No</v>
      </c>
    </row>
    <row r="42" spans="2:9" x14ac:dyDescent="0.2">
      <c r="C42" s="44" t="s">
        <v>29</v>
      </c>
      <c r="D42" s="203">
        <f>IncomeDebt!D17</f>
        <v>0</v>
      </c>
      <c r="H42" s="44" t="s">
        <v>29</v>
      </c>
      <c r="I42" s="203">
        <f>IncomeDebt!I17</f>
        <v>0</v>
      </c>
    </row>
    <row r="43" spans="2:9" x14ac:dyDescent="0.2">
      <c r="C43" s="3" t="s">
        <v>30</v>
      </c>
      <c r="D43" s="6">
        <f>D17*D38</f>
        <v>0</v>
      </c>
      <c r="H43" s="3" t="s">
        <v>30</v>
      </c>
      <c r="I43" s="6">
        <f>D17*I38</f>
        <v>0</v>
      </c>
    </row>
    <row r="45" spans="2:9" x14ac:dyDescent="0.2">
      <c r="B45" s="5" t="s">
        <v>32</v>
      </c>
      <c r="C45" s="5"/>
    </row>
    <row r="46" spans="2:9" x14ac:dyDescent="0.2">
      <c r="C46" s="44" t="s">
        <v>25</v>
      </c>
      <c r="D46" s="9">
        <f>IncomeDebt!D21</f>
        <v>0</v>
      </c>
    </row>
    <row r="47" spans="2:9" x14ac:dyDescent="0.2">
      <c r="C47" s="44" t="s">
        <v>26</v>
      </c>
      <c r="D47" s="9"/>
    </row>
    <row r="48" spans="2:9" x14ac:dyDescent="0.2">
      <c r="C48" s="44" t="s">
        <v>27</v>
      </c>
      <c r="D48" s="9">
        <f>IncomeDebt!D23</f>
        <v>30</v>
      </c>
    </row>
    <row r="49" spans="1:9" x14ac:dyDescent="0.2">
      <c r="C49" s="44" t="s">
        <v>28</v>
      </c>
      <c r="D49" s="204" t="str">
        <f>IncomeDebt!D24</f>
        <v>No</v>
      </c>
    </row>
    <row r="50" spans="1:9" x14ac:dyDescent="0.2">
      <c r="C50" s="44" t="s">
        <v>29</v>
      </c>
      <c r="D50" s="203">
        <f>IncomeDebt!D25</f>
        <v>0</v>
      </c>
    </row>
    <row r="51" spans="1:9" x14ac:dyDescent="0.2">
      <c r="C51" s="3" t="s">
        <v>30</v>
      </c>
      <c r="D51" s="6">
        <f>D17*D46</f>
        <v>0</v>
      </c>
    </row>
    <row r="52" spans="1:9" x14ac:dyDescent="0.2">
      <c r="B52" s="47"/>
      <c r="C52" s="47"/>
      <c r="D52" s="47"/>
      <c r="E52" s="47"/>
      <c r="F52" s="47"/>
      <c r="G52" s="47"/>
      <c r="H52" s="47"/>
      <c r="I52" s="47"/>
    </row>
    <row r="53" spans="1:9" x14ac:dyDescent="0.2">
      <c r="A53" s="75"/>
      <c r="B53" s="77" t="s">
        <v>196</v>
      </c>
      <c r="C53" s="76"/>
      <c r="D53" s="76"/>
      <c r="E53" s="76"/>
      <c r="F53" s="76"/>
      <c r="G53" s="76"/>
      <c r="H53" s="76"/>
      <c r="I53" s="76"/>
    </row>
    <row r="55" spans="1:9" ht="13.5" thickBot="1" x14ac:dyDescent="0.25">
      <c r="B55" s="2" t="s">
        <v>33</v>
      </c>
      <c r="C55" s="2"/>
      <c r="G55" s="45" t="s">
        <v>107</v>
      </c>
      <c r="H55" s="2"/>
    </row>
    <row r="56" spans="1:9" x14ac:dyDescent="0.2">
      <c r="C56" s="44" t="s">
        <v>34</v>
      </c>
      <c r="D56" s="8">
        <f>TaxExpenses!D6</f>
        <v>0</v>
      </c>
      <c r="I56" s="10">
        <f>IF(Q3=1,(D18*0.0364),IF(Q3=2,(D18*0.0256),0))</f>
        <v>0</v>
      </c>
    </row>
    <row r="57" spans="1:9" x14ac:dyDescent="0.2">
      <c r="C57" s="44" t="s">
        <v>35</v>
      </c>
      <c r="D57" s="8">
        <f>TaxExpenses!D7</f>
        <v>0</v>
      </c>
    </row>
    <row r="58" spans="1:9" x14ac:dyDescent="0.2">
      <c r="C58" s="3" t="s">
        <v>36</v>
      </c>
      <c r="D58" s="6">
        <f>D56+D57</f>
        <v>0</v>
      </c>
    </row>
    <row r="60" spans="1:9" ht="13.5" thickBot="1" x14ac:dyDescent="0.25">
      <c r="B60" s="2" t="s">
        <v>37</v>
      </c>
      <c r="C60" s="2"/>
    </row>
    <row r="61" spans="1:9" x14ac:dyDescent="0.2">
      <c r="C61" s="11" t="s">
        <v>53</v>
      </c>
      <c r="D61" s="8">
        <f>TaxExpenses!D11</f>
        <v>0</v>
      </c>
      <c r="H61" s="78"/>
      <c r="I61" s="48"/>
    </row>
    <row r="62" spans="1:9" x14ac:dyDescent="0.2">
      <c r="C62" s="11" t="s">
        <v>55</v>
      </c>
      <c r="D62" s="8">
        <f>TaxExpenses!D12</f>
        <v>0</v>
      </c>
      <c r="H62" s="78"/>
      <c r="I62" s="48"/>
    </row>
    <row r="63" spans="1:9" x14ac:dyDescent="0.2">
      <c r="C63" s="11" t="s">
        <v>56</v>
      </c>
      <c r="D63" s="8">
        <f>TaxExpenses!D13</f>
        <v>0</v>
      </c>
      <c r="H63" s="78"/>
      <c r="I63" s="48"/>
    </row>
    <row r="64" spans="1:9" x14ac:dyDescent="0.2">
      <c r="C64" s="11" t="s">
        <v>57</v>
      </c>
      <c r="D64" s="8">
        <f>TaxExpenses!D14</f>
        <v>0</v>
      </c>
      <c r="H64" s="78"/>
      <c r="I64" s="48"/>
    </row>
    <row r="65" spans="3:9" x14ac:dyDescent="0.2">
      <c r="C65" s="11" t="s">
        <v>58</v>
      </c>
      <c r="D65" s="8">
        <f>TaxExpenses!D15</f>
        <v>0</v>
      </c>
      <c r="H65" s="78"/>
      <c r="I65" s="48"/>
    </row>
    <row r="66" spans="3:9" x14ac:dyDescent="0.2">
      <c r="C66" s="11" t="s">
        <v>59</v>
      </c>
      <c r="D66" s="8">
        <f>TaxExpenses!D16</f>
        <v>0</v>
      </c>
      <c r="H66" s="78"/>
      <c r="I66" s="48"/>
    </row>
    <row r="67" spans="3:9" x14ac:dyDescent="0.2">
      <c r="C67" s="11" t="s">
        <v>60</v>
      </c>
      <c r="D67" s="8">
        <f>TaxExpenses!D17</f>
        <v>0</v>
      </c>
      <c r="H67" s="78"/>
      <c r="I67" s="48"/>
    </row>
    <row r="68" spans="3:9" x14ac:dyDescent="0.2">
      <c r="C68" s="11" t="s">
        <v>61</v>
      </c>
      <c r="D68" s="8">
        <f>TaxExpenses!D18</f>
        <v>0</v>
      </c>
      <c r="H68" s="78"/>
      <c r="I68" s="48"/>
    </row>
    <row r="69" spans="3:9" x14ac:dyDescent="0.2">
      <c r="C69" s="11" t="s">
        <v>62</v>
      </c>
      <c r="D69" s="8">
        <f>TaxExpenses!D19</f>
        <v>0</v>
      </c>
      <c r="H69" s="78"/>
      <c r="I69" s="48"/>
    </row>
    <row r="70" spans="3:9" x14ac:dyDescent="0.2">
      <c r="C70" s="11" t="s">
        <v>63</v>
      </c>
      <c r="D70" s="8">
        <f>TaxExpenses!D20</f>
        <v>0</v>
      </c>
      <c r="H70" s="78"/>
      <c r="I70" s="48"/>
    </row>
    <row r="71" spans="3:9" x14ac:dyDescent="0.2">
      <c r="C71" s="11" t="s">
        <v>64</v>
      </c>
      <c r="D71" s="8">
        <f>TaxExpenses!D21</f>
        <v>0</v>
      </c>
      <c r="H71" s="78"/>
      <c r="I71" s="48"/>
    </row>
    <row r="72" spans="3:9" x14ac:dyDescent="0.2">
      <c r="C72" s="11" t="s">
        <v>65</v>
      </c>
      <c r="D72" s="8">
        <f>TaxExpenses!D22</f>
        <v>0</v>
      </c>
      <c r="H72" s="78"/>
      <c r="I72" s="48"/>
    </row>
    <row r="73" spans="3:9" x14ac:dyDescent="0.2">
      <c r="C73" s="11" t="s">
        <v>96</v>
      </c>
      <c r="D73" s="8">
        <f>TaxExpenses!D23</f>
        <v>0</v>
      </c>
      <c r="H73" s="78"/>
      <c r="I73" s="48"/>
    </row>
    <row r="74" spans="3:9" x14ac:dyDescent="0.2">
      <c r="C74" s="11" t="s">
        <v>97</v>
      </c>
      <c r="D74" s="8">
        <f>TaxExpenses!D24</f>
        <v>0</v>
      </c>
      <c r="H74" s="78"/>
      <c r="I74" s="48"/>
    </row>
    <row r="75" spans="3:9" x14ac:dyDescent="0.2">
      <c r="C75" s="11" t="s">
        <v>66</v>
      </c>
      <c r="D75" s="8">
        <f>TaxExpenses!D25</f>
        <v>0</v>
      </c>
      <c r="H75" s="78"/>
      <c r="I75" s="48"/>
    </row>
    <row r="76" spans="3:9" x14ac:dyDescent="0.2">
      <c r="C76" s="11" t="s">
        <v>67</v>
      </c>
      <c r="D76" s="8">
        <f>TaxExpenses!D26</f>
        <v>0</v>
      </c>
      <c r="H76" s="78"/>
      <c r="I76" s="48"/>
    </row>
    <row r="77" spans="3:9" x14ac:dyDescent="0.2">
      <c r="C77" s="11" t="s">
        <v>68</v>
      </c>
      <c r="D77" s="8">
        <f>TaxExpenses!D27</f>
        <v>0</v>
      </c>
      <c r="H77" s="78"/>
      <c r="I77" s="48"/>
    </row>
    <row r="78" spans="3:9" x14ac:dyDescent="0.2">
      <c r="C78" s="11" t="s">
        <v>69</v>
      </c>
      <c r="D78" s="8">
        <f>TaxExpenses!D28</f>
        <v>0</v>
      </c>
      <c r="H78" s="78"/>
      <c r="I78" s="48"/>
    </row>
    <row r="79" spans="3:9" x14ac:dyDescent="0.2">
      <c r="C79" s="11" t="s">
        <v>70</v>
      </c>
      <c r="D79" s="8">
        <f>TaxExpenses!D29</f>
        <v>0</v>
      </c>
      <c r="H79" s="78"/>
      <c r="I79" s="48"/>
    </row>
    <row r="80" spans="3:9" x14ac:dyDescent="0.2">
      <c r="C80" s="11" t="s">
        <v>71</v>
      </c>
      <c r="D80" s="8">
        <f>TaxExpenses!D30</f>
        <v>0</v>
      </c>
      <c r="H80" s="78"/>
      <c r="I80" s="48"/>
    </row>
    <row r="81" spans="1:9" x14ac:dyDescent="0.2">
      <c r="C81" s="11" t="s">
        <v>72</v>
      </c>
      <c r="D81" s="8">
        <f>TaxExpenses!D31</f>
        <v>0</v>
      </c>
      <c r="H81" s="78"/>
      <c r="I81" s="48"/>
    </row>
    <row r="82" spans="1:9" x14ac:dyDescent="0.2">
      <c r="C82" s="11" t="s">
        <v>73</v>
      </c>
      <c r="D82" s="8">
        <f>TaxExpenses!D32</f>
        <v>0</v>
      </c>
    </row>
    <row r="83" spans="1:9" x14ac:dyDescent="0.2">
      <c r="C83" s="7" t="s">
        <v>80</v>
      </c>
      <c r="D83" s="43">
        <f>SUM(D61:D82)</f>
        <v>0</v>
      </c>
    </row>
    <row r="86" spans="1:9" x14ac:dyDescent="0.2">
      <c r="A86" s="75"/>
      <c r="B86" s="77" t="s">
        <v>197</v>
      </c>
      <c r="C86" s="76"/>
      <c r="D86" s="76"/>
      <c r="E86" s="76"/>
      <c r="F86" s="76"/>
      <c r="G86" s="76"/>
      <c r="H86" s="76"/>
      <c r="I86" s="76"/>
    </row>
    <row r="88" spans="1:9" x14ac:dyDescent="0.2">
      <c r="C88" s="3" t="s">
        <v>175</v>
      </c>
      <c r="D88" s="74">
        <f>UnitSumm!C5</f>
        <v>0</v>
      </c>
    </row>
    <row r="89" spans="1:9" x14ac:dyDescent="0.2">
      <c r="C89" s="3" t="s">
        <v>155</v>
      </c>
      <c r="D89" s="50">
        <f>UnitSumm!C6</f>
        <v>0</v>
      </c>
      <c r="E89" s="52"/>
      <c r="F89" s="52"/>
      <c r="G89" s="52"/>
    </row>
    <row r="90" spans="1:9" ht="33.75" customHeight="1" x14ac:dyDescent="0.2">
      <c r="C90" s="3" t="s">
        <v>176</v>
      </c>
      <c r="D90" s="3" t="s">
        <v>177</v>
      </c>
      <c r="E90" s="280" t="s">
        <v>198</v>
      </c>
      <c r="F90" s="280"/>
      <c r="G90" s="280"/>
      <c r="H90" s="73" t="s">
        <v>202</v>
      </c>
    </row>
    <row r="91" spans="1:9" x14ac:dyDescent="0.2">
      <c r="C91" s="173">
        <f>UnitSumm!B8</f>
        <v>0</v>
      </c>
      <c r="D91" s="51">
        <f>UnitSumm!C8</f>
        <v>0</v>
      </c>
      <c r="E91" s="326">
        <f>UnitSumm!D8</f>
        <v>0</v>
      </c>
      <c r="F91" s="326"/>
      <c r="G91" s="326"/>
      <c r="H91" s="50">
        <f>UnitSumm!G8</f>
        <v>0</v>
      </c>
    </row>
    <row r="92" spans="1:9" x14ac:dyDescent="0.2">
      <c r="C92" s="173">
        <f>UnitSumm!B9</f>
        <v>0</v>
      </c>
      <c r="D92" s="51">
        <f>UnitSumm!C9</f>
        <v>0</v>
      </c>
      <c r="E92" s="326">
        <f>UnitSumm!D9</f>
        <v>0</v>
      </c>
      <c r="F92" s="326"/>
      <c r="G92" s="326"/>
      <c r="H92" s="50">
        <f>UnitSumm!G9</f>
        <v>0</v>
      </c>
    </row>
    <row r="93" spans="1:9" x14ac:dyDescent="0.2">
      <c r="C93" s="173">
        <f>UnitSumm!B10</f>
        <v>0</v>
      </c>
      <c r="D93" s="51">
        <f>UnitSumm!C10</f>
        <v>0</v>
      </c>
      <c r="E93" s="326">
        <f>UnitSumm!D10</f>
        <v>0</v>
      </c>
      <c r="F93" s="326"/>
      <c r="G93" s="326"/>
      <c r="H93" s="50">
        <f>UnitSumm!G10</f>
        <v>0</v>
      </c>
    </row>
    <row r="94" spans="1:9" x14ac:dyDescent="0.2">
      <c r="C94" s="173">
        <f>UnitSumm!B11</f>
        <v>0</v>
      </c>
      <c r="D94" s="51">
        <f>UnitSumm!C11</f>
        <v>0</v>
      </c>
      <c r="E94" s="326">
        <f>UnitSumm!D11</f>
        <v>0</v>
      </c>
      <c r="F94" s="326"/>
      <c r="G94" s="326"/>
      <c r="H94" s="50">
        <f>UnitSumm!G11</f>
        <v>0</v>
      </c>
    </row>
    <row r="95" spans="1:9" x14ac:dyDescent="0.2">
      <c r="C95" s="173">
        <f>UnitSumm!B12</f>
        <v>0</v>
      </c>
      <c r="D95" s="51">
        <f>UnitSumm!C12</f>
        <v>0</v>
      </c>
      <c r="E95" s="326">
        <f>UnitSumm!D12</f>
        <v>0</v>
      </c>
      <c r="F95" s="326"/>
      <c r="G95" s="326"/>
      <c r="H95" s="50">
        <f>UnitSumm!G12</f>
        <v>0</v>
      </c>
    </row>
    <row r="96" spans="1:9" x14ac:dyDescent="0.2">
      <c r="C96" s="173">
        <f>UnitSumm!B13</f>
        <v>0</v>
      </c>
      <c r="D96" s="51">
        <f>UnitSumm!C13</f>
        <v>0</v>
      </c>
      <c r="E96" s="326">
        <f>UnitSumm!D13</f>
        <v>0</v>
      </c>
      <c r="F96" s="326"/>
      <c r="G96" s="326"/>
      <c r="H96" s="50">
        <f>UnitSumm!G13</f>
        <v>0</v>
      </c>
    </row>
    <row r="97" spans="2:8" x14ac:dyDescent="0.2">
      <c r="C97" s="173">
        <f>UnitSumm!B14</f>
        <v>0</v>
      </c>
      <c r="D97" s="51">
        <f>UnitSumm!C14</f>
        <v>0</v>
      </c>
      <c r="E97" s="326">
        <f>UnitSumm!D14</f>
        <v>0</v>
      </c>
      <c r="F97" s="326"/>
      <c r="G97" s="326"/>
      <c r="H97" s="50">
        <f>UnitSumm!G14</f>
        <v>0</v>
      </c>
    </row>
    <row r="98" spans="2:8" x14ac:dyDescent="0.2">
      <c r="C98" s="173">
        <f>UnitSumm!B15</f>
        <v>0</v>
      </c>
      <c r="D98" s="51">
        <f>UnitSumm!C15</f>
        <v>0</v>
      </c>
      <c r="E98" s="326">
        <f>UnitSumm!D15</f>
        <v>0</v>
      </c>
      <c r="F98" s="326"/>
      <c r="G98" s="326"/>
      <c r="H98" s="50">
        <f>UnitSumm!G15</f>
        <v>0</v>
      </c>
    </row>
    <row r="100" spans="2:8" x14ac:dyDescent="0.2">
      <c r="B100" s="1" t="s">
        <v>116</v>
      </c>
    </row>
  </sheetData>
  <sheetProtection password="CB35" sheet="1" objects="1" scenarios="1" selectLockedCells="1"/>
  <mergeCells count="10">
    <mergeCell ref="B1:I1"/>
    <mergeCell ref="E91:G91"/>
    <mergeCell ref="E92:G92"/>
    <mergeCell ref="E97:G97"/>
    <mergeCell ref="E98:G98"/>
    <mergeCell ref="E90:G90"/>
    <mergeCell ref="E93:G93"/>
    <mergeCell ref="E94:G94"/>
    <mergeCell ref="E95:G95"/>
    <mergeCell ref="E96:G96"/>
  </mergeCells>
  <phoneticPr fontId="2" type="noConversion"/>
  <pageMargins left="0.7" right="0.7" top="0.52" bottom="0.52"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sizeWithCells="1">
                  <from>
                    <xdr:col>6</xdr:col>
                    <xdr:colOff>57150</xdr:colOff>
                    <xdr:row>55</xdr:row>
                    <xdr:rowOff>19050</xdr:rowOff>
                  </from>
                  <to>
                    <xdr:col>7</xdr:col>
                    <xdr:colOff>1104900</xdr:colOff>
                    <xdr:row>56</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M36"/>
  <sheetViews>
    <sheetView showGridLines="0" showRowColHeaders="0" zoomScaleNormal="100" workbookViewId="0">
      <selection activeCell="I19" sqref="I19"/>
    </sheetView>
  </sheetViews>
  <sheetFormatPr defaultRowHeight="12.75" x14ac:dyDescent="0.2"/>
  <cols>
    <col min="1" max="1" width="2.28515625" style="3" bestFit="1" customWidth="1"/>
    <col min="2" max="2" width="16.7109375" style="3" customWidth="1"/>
    <col min="3" max="3" width="2" style="3" customWidth="1"/>
    <col min="4" max="4" width="19.7109375" style="3" customWidth="1"/>
    <col min="5" max="5" width="2.5703125" style="3" customWidth="1"/>
    <col min="6" max="6" width="2.28515625" style="3" customWidth="1"/>
    <col min="7" max="7" width="16.7109375" style="3" customWidth="1"/>
    <col min="8" max="8" width="3.42578125" style="3" customWidth="1"/>
    <col min="9" max="9" width="19.7109375" style="3" customWidth="1"/>
    <col min="10" max="16384" width="9.140625" style="3"/>
  </cols>
  <sheetData>
    <row r="1" spans="1:13" s="169" customFormat="1" ht="76.5" customHeight="1" x14ac:dyDescent="0.2">
      <c r="A1" s="192"/>
      <c r="B1" s="279" t="s">
        <v>119</v>
      </c>
      <c r="C1" s="279"/>
      <c r="D1" s="279"/>
      <c r="E1" s="279"/>
      <c r="F1" s="279"/>
      <c r="G1" s="279"/>
      <c r="H1" s="279"/>
      <c r="I1" s="279"/>
      <c r="M1" s="242"/>
    </row>
    <row r="2" spans="1:13" s="169" customFormat="1" x14ac:dyDescent="0.2"/>
    <row r="3" spans="1:13" x14ac:dyDescent="0.2">
      <c r="A3" s="172" t="s">
        <v>219</v>
      </c>
      <c r="B3" s="77" t="s">
        <v>200</v>
      </c>
      <c r="C3" s="76"/>
      <c r="D3" s="76"/>
      <c r="E3" s="76"/>
      <c r="F3" s="76"/>
      <c r="G3" s="76"/>
      <c r="H3" s="76"/>
      <c r="I3" s="76"/>
      <c r="K3" s="175"/>
    </row>
    <row r="4" spans="1:13" x14ac:dyDescent="0.2">
      <c r="K4" s="175"/>
    </row>
    <row r="5" spans="1:13" ht="13.5" thickBot="1" x14ac:dyDescent="0.25">
      <c r="B5" s="2" t="s">
        <v>123</v>
      </c>
      <c r="C5" s="2"/>
    </row>
    <row r="6" spans="1:13" ht="13.5" thickBot="1" x14ac:dyDescent="0.25">
      <c r="B6" s="44" t="s">
        <v>0</v>
      </c>
      <c r="D6" s="260"/>
      <c r="G6" s="4" t="s">
        <v>9</v>
      </c>
      <c r="H6" s="2"/>
      <c r="I6" s="5"/>
    </row>
    <row r="7" spans="1:13" x14ac:dyDescent="0.2">
      <c r="B7" s="44" t="s">
        <v>122</v>
      </c>
      <c r="D7" s="260"/>
      <c r="G7" s="44" t="s">
        <v>1</v>
      </c>
      <c r="I7" s="260"/>
    </row>
    <row r="8" spans="1:13" x14ac:dyDescent="0.2">
      <c r="B8" s="3" t="s">
        <v>2</v>
      </c>
      <c r="D8" s="260"/>
      <c r="G8" s="44" t="s">
        <v>193</v>
      </c>
      <c r="I8" s="264"/>
    </row>
    <row r="9" spans="1:13" x14ac:dyDescent="0.2">
      <c r="B9" s="3" t="s">
        <v>3</v>
      </c>
      <c r="D9" s="260"/>
    </row>
    <row r="10" spans="1:13" x14ac:dyDescent="0.2">
      <c r="B10" s="3" t="s">
        <v>4</v>
      </c>
      <c r="D10" s="260"/>
    </row>
    <row r="11" spans="1:13" x14ac:dyDescent="0.2">
      <c r="D11" s="260"/>
    </row>
    <row r="12" spans="1:13" x14ac:dyDescent="0.2">
      <c r="D12" s="260"/>
    </row>
    <row r="16" spans="1:13" ht="13.5" thickBot="1" x14ac:dyDescent="0.25">
      <c r="B16" s="2" t="s">
        <v>10</v>
      </c>
      <c r="C16" s="2"/>
      <c r="G16" s="2" t="s">
        <v>227</v>
      </c>
      <c r="H16" s="2"/>
    </row>
    <row r="17" spans="2:9" x14ac:dyDescent="0.2">
      <c r="B17" s="44" t="s">
        <v>11</v>
      </c>
      <c r="D17" s="261"/>
      <c r="G17" s="44" t="s">
        <v>5</v>
      </c>
      <c r="I17" s="262"/>
    </row>
    <row r="18" spans="2:9" x14ac:dyDescent="0.2">
      <c r="B18" s="44" t="s">
        <v>110</v>
      </c>
      <c r="D18" s="261"/>
      <c r="G18" s="44" t="s">
        <v>6</v>
      </c>
      <c r="I18" s="262"/>
    </row>
    <row r="19" spans="2:9" x14ac:dyDescent="0.2">
      <c r="B19" s="3" t="s">
        <v>12</v>
      </c>
      <c r="D19" s="262"/>
      <c r="G19" s="44" t="s">
        <v>7</v>
      </c>
      <c r="I19" s="262" t="s">
        <v>101</v>
      </c>
    </row>
    <row r="20" spans="2:9" x14ac:dyDescent="0.2">
      <c r="B20" s="3" t="s">
        <v>13</v>
      </c>
      <c r="D20" s="262"/>
      <c r="G20" s="44" t="s">
        <v>8</v>
      </c>
      <c r="I20" s="262"/>
    </row>
    <row r="21" spans="2:9" x14ac:dyDescent="0.2">
      <c r="B21" s="3" t="s">
        <v>14</v>
      </c>
      <c r="D21" s="262"/>
    </row>
    <row r="22" spans="2:9" x14ac:dyDescent="0.2">
      <c r="B22" s="3" t="s">
        <v>15</v>
      </c>
      <c r="D22" s="262"/>
    </row>
    <row r="23" spans="2:9" x14ac:dyDescent="0.2">
      <c r="B23" s="3" t="s">
        <v>16</v>
      </c>
      <c r="D23" s="262"/>
    </row>
    <row r="24" spans="2:9" x14ac:dyDescent="0.2">
      <c r="B24" s="3" t="s">
        <v>17</v>
      </c>
      <c r="D24" s="262"/>
    </row>
    <row r="25" spans="2:9" x14ac:dyDescent="0.2">
      <c r="B25" s="3" t="s">
        <v>18</v>
      </c>
      <c r="D25" s="263"/>
    </row>
    <row r="26" spans="2:9" x14ac:dyDescent="0.2">
      <c r="B26" s="3" t="s">
        <v>19</v>
      </c>
      <c r="D26" s="262"/>
    </row>
    <row r="27" spans="2:9" x14ac:dyDescent="0.2">
      <c r="B27" s="47"/>
      <c r="C27" s="47"/>
      <c r="D27" s="47"/>
      <c r="E27" s="47"/>
      <c r="F27" s="47"/>
      <c r="G27" s="47"/>
      <c r="H27" s="47"/>
      <c r="I27" s="47"/>
    </row>
    <row r="35" spans="10:10" x14ac:dyDescent="0.2">
      <c r="J35" s="192"/>
    </row>
    <row r="36" spans="10:10" x14ac:dyDescent="0.2">
      <c r="J36" s="192"/>
    </row>
  </sheetData>
  <sheetProtection password="CB35" sheet="1" objects="1" scenarios="1" selectLockedCells="1"/>
  <mergeCells count="1">
    <mergeCell ref="B1:I1"/>
  </mergeCells>
  <phoneticPr fontId="2" type="noConversion"/>
  <printOptions horizontalCentered="1"/>
  <pageMargins left="0.5" right="0.5" top="0.5" bottom="0.5"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V36"/>
  <sheetViews>
    <sheetView showGridLines="0" showRowColHeaders="0" workbookViewId="0">
      <selection activeCell="D23" sqref="D23"/>
    </sheetView>
  </sheetViews>
  <sheetFormatPr defaultRowHeight="12.75" x14ac:dyDescent="0.2"/>
  <cols>
    <col min="1" max="1" width="2.85546875" style="3" customWidth="1"/>
    <col min="2" max="2" width="5.85546875" style="3" customWidth="1"/>
    <col min="3" max="3" width="13.5703125" style="3" bestFit="1" customWidth="1"/>
    <col min="4" max="4" width="19.7109375" style="3" customWidth="1"/>
    <col min="5" max="6" width="2.85546875" style="3" customWidth="1"/>
    <col min="7" max="7" width="3.140625" style="3" customWidth="1"/>
    <col min="8" max="8" width="15.7109375" style="3" customWidth="1"/>
    <col min="9" max="9" width="19.7109375" style="3" customWidth="1"/>
    <col min="10" max="16384" width="9.140625" style="3"/>
  </cols>
  <sheetData>
    <row r="1" spans="1:22" s="192" customFormat="1" ht="75.75" customHeight="1" x14ac:dyDescent="0.2"/>
    <row r="2" spans="1:22" s="192" customFormat="1" x14ac:dyDescent="0.2"/>
    <row r="3" spans="1:22" x14ac:dyDescent="0.2">
      <c r="A3" s="172" t="s">
        <v>219</v>
      </c>
      <c r="B3" s="77" t="s">
        <v>199</v>
      </c>
      <c r="C3" s="76"/>
      <c r="D3" s="76"/>
      <c r="E3" s="76"/>
      <c r="F3" s="76"/>
      <c r="G3" s="76"/>
      <c r="H3" s="76"/>
      <c r="I3" s="76"/>
      <c r="K3" s="175"/>
      <c r="S3" s="256"/>
    </row>
    <row r="4" spans="1:22" ht="15" x14ac:dyDescent="0.2">
      <c r="K4" s="175"/>
      <c r="R4" s="255"/>
      <c r="S4" s="256" t="s">
        <v>241</v>
      </c>
      <c r="T4" s="255"/>
      <c r="U4" s="255"/>
      <c r="V4" s="255"/>
    </row>
    <row r="5" spans="1:22" ht="15.75" thickBot="1" x14ac:dyDescent="0.25">
      <c r="B5" s="2" t="s">
        <v>207</v>
      </c>
      <c r="C5" s="2"/>
      <c r="D5" s="5"/>
      <c r="R5" s="255"/>
      <c r="S5" s="256" t="s">
        <v>242</v>
      </c>
      <c r="T5" s="255"/>
      <c r="U5" s="255"/>
      <c r="V5" s="255"/>
    </row>
    <row r="6" spans="1:22" ht="15.75" thickBot="1" x14ac:dyDescent="0.25">
      <c r="B6" s="44" t="s">
        <v>225</v>
      </c>
      <c r="D6" s="265"/>
      <c r="G6" s="2" t="s">
        <v>194</v>
      </c>
      <c r="H6" s="2"/>
      <c r="I6" s="268">
        <f>PropertyInfo!D17-(IncomeDebt!D18+IncomeDebt!D26+IncomeDebt!I18)</f>
        <v>0</v>
      </c>
      <c r="R6" s="255"/>
      <c r="S6" s="256"/>
      <c r="T6" s="255"/>
      <c r="U6" s="255"/>
      <c r="V6" s="255"/>
    </row>
    <row r="7" spans="1:22" ht="15" x14ac:dyDescent="0.2">
      <c r="B7" s="44" t="s">
        <v>20</v>
      </c>
      <c r="D7" s="265"/>
      <c r="H7" s="87" t="s">
        <v>209</v>
      </c>
      <c r="I7" s="265"/>
      <c r="R7" s="255"/>
      <c r="S7" s="256"/>
      <c r="T7" s="255"/>
      <c r="U7" s="255"/>
      <c r="V7" s="255"/>
    </row>
    <row r="8" spans="1:22" ht="15" x14ac:dyDescent="0.2">
      <c r="B8" s="44" t="s">
        <v>21</v>
      </c>
      <c r="D8" s="266">
        <v>0.05</v>
      </c>
      <c r="H8" s="87" t="s">
        <v>210</v>
      </c>
      <c r="I8" s="265">
        <v>0</v>
      </c>
      <c r="R8" s="255"/>
      <c r="S8" s="255"/>
      <c r="T8" s="255"/>
      <c r="U8" s="255"/>
      <c r="V8" s="255"/>
    </row>
    <row r="9" spans="1:22" ht="15" x14ac:dyDescent="0.2">
      <c r="B9" s="3" t="s">
        <v>22</v>
      </c>
      <c r="D9" s="6">
        <f>(D6+D7)*D8</f>
        <v>0</v>
      </c>
      <c r="R9" s="255"/>
      <c r="S9" s="255"/>
      <c r="T9" s="255"/>
      <c r="U9" s="255"/>
      <c r="V9" s="255"/>
    </row>
    <row r="10" spans="1:22" ht="15.75" thickBot="1" x14ac:dyDescent="0.25">
      <c r="B10" s="47"/>
      <c r="C10" s="47"/>
      <c r="D10" s="47"/>
      <c r="E10" s="47"/>
      <c r="F10" s="47"/>
      <c r="G10" s="2" t="s">
        <v>224</v>
      </c>
      <c r="H10" s="4"/>
      <c r="I10" s="266">
        <v>0.05</v>
      </c>
      <c r="R10" s="255"/>
      <c r="S10" s="255"/>
      <c r="T10" s="255"/>
      <c r="U10" s="255"/>
      <c r="V10" s="255"/>
    </row>
    <row r="11" spans="1:22" ht="13.5" thickBot="1" x14ac:dyDescent="0.25">
      <c r="B11" s="2" t="s">
        <v>23</v>
      </c>
      <c r="C11" s="2"/>
    </row>
    <row r="12" spans="1:22" x14ac:dyDescent="0.2">
      <c r="B12" s="7" t="s">
        <v>24</v>
      </c>
      <c r="G12" s="7" t="s">
        <v>31</v>
      </c>
    </row>
    <row r="13" spans="1:22" x14ac:dyDescent="0.2">
      <c r="C13" s="44" t="s">
        <v>25</v>
      </c>
      <c r="D13" s="266"/>
      <c r="H13" s="44" t="s">
        <v>25</v>
      </c>
      <c r="I13" s="266"/>
    </row>
    <row r="14" spans="1:22" x14ac:dyDescent="0.2">
      <c r="C14" s="44" t="s">
        <v>26</v>
      </c>
      <c r="D14" s="266"/>
      <c r="H14" s="44" t="s">
        <v>26</v>
      </c>
      <c r="I14" s="266"/>
    </row>
    <row r="15" spans="1:22" x14ac:dyDescent="0.2">
      <c r="C15" s="44" t="s">
        <v>27</v>
      </c>
      <c r="D15" s="267">
        <v>30</v>
      </c>
      <c r="H15" s="44" t="s">
        <v>27</v>
      </c>
      <c r="I15" s="267">
        <v>30</v>
      </c>
    </row>
    <row r="16" spans="1:22" x14ac:dyDescent="0.2">
      <c r="C16" s="44" t="s">
        <v>28</v>
      </c>
      <c r="D16" s="262" t="s">
        <v>241</v>
      </c>
      <c r="H16" s="44" t="s">
        <v>28</v>
      </c>
      <c r="I16" s="262" t="s">
        <v>241</v>
      </c>
    </row>
    <row r="17" spans="2:9" x14ac:dyDescent="0.2">
      <c r="C17" s="44" t="s">
        <v>29</v>
      </c>
      <c r="D17" s="267"/>
      <c r="H17" s="44" t="s">
        <v>29</v>
      </c>
      <c r="I17" s="267"/>
    </row>
    <row r="18" spans="2:9" x14ac:dyDescent="0.2">
      <c r="C18" s="3" t="s">
        <v>30</v>
      </c>
      <c r="D18" s="6">
        <f>Worksheet!D17*D13</f>
        <v>0</v>
      </c>
      <c r="H18" s="3" t="s">
        <v>30</v>
      </c>
      <c r="I18" s="6">
        <f>Worksheet!D17*I13</f>
        <v>0</v>
      </c>
    </row>
    <row r="20" spans="2:9" x14ac:dyDescent="0.2">
      <c r="B20" s="5" t="s">
        <v>32</v>
      </c>
      <c r="C20" s="5"/>
    </row>
    <row r="21" spans="2:9" x14ac:dyDescent="0.2">
      <c r="C21" s="44" t="s">
        <v>25</v>
      </c>
      <c r="D21" s="266"/>
    </row>
    <row r="22" spans="2:9" x14ac:dyDescent="0.2">
      <c r="C22" s="44" t="s">
        <v>26</v>
      </c>
      <c r="D22" s="266"/>
    </row>
    <row r="23" spans="2:9" x14ac:dyDescent="0.2">
      <c r="C23" s="44" t="s">
        <v>27</v>
      </c>
      <c r="D23" s="267">
        <v>30</v>
      </c>
    </row>
    <row r="24" spans="2:9" x14ac:dyDescent="0.2">
      <c r="C24" s="44" t="s">
        <v>28</v>
      </c>
      <c r="D24" s="262" t="s">
        <v>241</v>
      </c>
    </row>
    <row r="25" spans="2:9" x14ac:dyDescent="0.2">
      <c r="C25" s="44" t="s">
        <v>29</v>
      </c>
      <c r="D25" s="265"/>
    </row>
    <row r="26" spans="2:9" x14ac:dyDescent="0.2">
      <c r="C26" s="3" t="s">
        <v>30</v>
      </c>
      <c r="D26" s="6">
        <f>Worksheet!D17*D21</f>
        <v>0</v>
      </c>
    </row>
    <row r="27" spans="2:9" x14ac:dyDescent="0.2">
      <c r="B27" s="47"/>
      <c r="C27" s="47"/>
      <c r="D27" s="47"/>
      <c r="E27" s="47"/>
      <c r="F27" s="47"/>
      <c r="G27" s="47"/>
      <c r="H27" s="47"/>
      <c r="I27" s="47"/>
    </row>
    <row r="35" spans="10:10" x14ac:dyDescent="0.2">
      <c r="J35" s="192"/>
    </row>
    <row r="36" spans="10:10" x14ac:dyDescent="0.2">
      <c r="J36" s="192"/>
    </row>
  </sheetData>
  <sheetProtection password="CB35" sheet="1" objects="1" scenarios="1" selectLockedCells="1"/>
  <phoneticPr fontId="2" type="noConversion"/>
  <dataValidations count="1">
    <dataValidation type="list" allowBlank="1" showInputMessage="1" showErrorMessage="1" sqref="D16 I16 D24">
      <formula1>$S$4:$S$5</formula1>
    </dataValidation>
  </dataValidations>
  <printOptions horizontalCentered="1"/>
  <pageMargins left="0.5" right="0.5" top="0.5" bottom="0.5" header="0.5" footer="0.5"/>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sheetPr>
  <dimension ref="A1:AE33"/>
  <sheetViews>
    <sheetView showGridLines="0" showRowColHeaders="0" workbookViewId="0">
      <selection activeCell="I13" sqref="I13"/>
    </sheetView>
  </sheetViews>
  <sheetFormatPr defaultRowHeight="12.75" x14ac:dyDescent="0.2"/>
  <cols>
    <col min="1" max="1" width="2.28515625" style="3" bestFit="1" customWidth="1"/>
    <col min="2" max="2" width="3" style="3" customWidth="1"/>
    <col min="3" max="3" width="18.7109375" style="3" customWidth="1"/>
    <col min="4" max="4" width="19.7109375" style="3" customWidth="1"/>
    <col min="5" max="5" width="9.140625" style="3"/>
    <col min="6" max="6" width="2.140625" style="3" customWidth="1"/>
    <col min="7" max="8" width="9.140625" style="3"/>
    <col min="9" max="9" width="10.28515625" style="3" bestFit="1" customWidth="1"/>
    <col min="10" max="16384" width="9.140625" style="3"/>
  </cols>
  <sheetData>
    <row r="1" spans="1:31" ht="75.75" customHeight="1" x14ac:dyDescent="0.2">
      <c r="A1" s="269"/>
      <c r="M1" s="273"/>
      <c r="N1" s="276"/>
      <c r="O1" s="276"/>
      <c r="P1" s="276"/>
      <c r="Q1" s="276"/>
      <c r="R1" s="276"/>
      <c r="S1" s="275"/>
      <c r="T1" s="272"/>
      <c r="U1" s="272"/>
      <c r="V1" s="272"/>
      <c r="W1" s="272"/>
      <c r="X1" s="272"/>
      <c r="Y1" s="272"/>
      <c r="Z1" s="272"/>
      <c r="AA1" s="272"/>
      <c r="AB1" s="272"/>
      <c r="AC1" s="272"/>
      <c r="AD1" s="272"/>
      <c r="AE1" s="272"/>
    </row>
    <row r="2" spans="1:31" ht="15" x14ac:dyDescent="0.2">
      <c r="M2" s="273"/>
      <c r="N2" s="276"/>
      <c r="O2" s="276"/>
      <c r="P2" s="276" t="s">
        <v>107</v>
      </c>
      <c r="Q2" s="276"/>
      <c r="R2" s="276"/>
      <c r="S2" s="275"/>
      <c r="T2" s="272"/>
      <c r="U2" s="272"/>
      <c r="V2" s="272"/>
      <c r="W2" s="272"/>
      <c r="X2" s="272"/>
      <c r="Y2" s="272"/>
      <c r="Z2" s="272"/>
      <c r="AA2" s="272"/>
      <c r="AB2" s="272"/>
      <c r="AC2" s="272"/>
      <c r="AD2" s="272"/>
      <c r="AE2" s="272"/>
    </row>
    <row r="3" spans="1:31" ht="15" x14ac:dyDescent="0.2">
      <c r="A3" s="172" t="s">
        <v>219</v>
      </c>
      <c r="B3" s="77" t="s">
        <v>196</v>
      </c>
      <c r="C3" s="76"/>
      <c r="D3" s="76"/>
      <c r="E3" s="76"/>
      <c r="F3" s="76"/>
      <c r="G3" s="76"/>
      <c r="H3" s="76"/>
      <c r="I3" s="76"/>
      <c r="J3" s="76"/>
      <c r="K3" s="175"/>
      <c r="M3" s="273"/>
      <c r="N3" s="276"/>
      <c r="O3" s="276"/>
      <c r="P3" s="276" t="s">
        <v>108</v>
      </c>
      <c r="Q3" s="277">
        <v>1</v>
      </c>
      <c r="R3" s="276"/>
      <c r="S3" s="275"/>
      <c r="T3" s="272"/>
      <c r="U3" s="272"/>
      <c r="V3" s="272"/>
      <c r="W3" s="272"/>
      <c r="X3" s="272"/>
      <c r="Y3" s="272"/>
      <c r="Z3" s="272"/>
      <c r="AA3" s="272"/>
      <c r="AB3" s="272"/>
      <c r="AC3" s="272"/>
      <c r="AD3" s="272"/>
      <c r="AE3" s="272"/>
    </row>
    <row r="4" spans="1:31" ht="15" x14ac:dyDescent="0.2">
      <c r="K4" s="175"/>
      <c r="M4" s="273"/>
      <c r="N4" s="276"/>
      <c r="O4" s="276"/>
      <c r="P4" s="276" t="s">
        <v>109</v>
      </c>
      <c r="Q4" s="276"/>
      <c r="R4" s="276"/>
      <c r="S4" s="275"/>
      <c r="T4" s="272"/>
      <c r="U4" s="272"/>
      <c r="V4" s="272"/>
      <c r="W4" s="272"/>
      <c r="X4" s="272"/>
      <c r="Y4" s="272"/>
      <c r="Z4" s="272"/>
      <c r="AA4" s="272"/>
      <c r="AB4" s="272"/>
      <c r="AC4" s="272"/>
      <c r="AD4" s="272"/>
      <c r="AE4" s="272"/>
    </row>
    <row r="5" spans="1:31" ht="15.75" thickBot="1" x14ac:dyDescent="0.25">
      <c r="B5" s="2" t="s">
        <v>33</v>
      </c>
      <c r="C5" s="2"/>
      <c r="G5" s="45" t="s">
        <v>107</v>
      </c>
      <c r="H5" s="2"/>
      <c r="M5" s="273"/>
      <c r="N5" s="276"/>
      <c r="O5" s="276"/>
      <c r="P5" s="276"/>
      <c r="Q5" s="276"/>
      <c r="R5" s="276"/>
      <c r="S5" s="275"/>
      <c r="T5" s="272"/>
      <c r="U5" s="272"/>
      <c r="V5" s="272"/>
      <c r="W5" s="272"/>
      <c r="X5" s="272"/>
      <c r="Y5" s="272"/>
      <c r="Z5" s="272"/>
      <c r="AA5" s="272"/>
      <c r="AB5" s="272"/>
      <c r="AC5" s="272"/>
      <c r="AD5" s="272"/>
      <c r="AE5" s="272"/>
    </row>
    <row r="6" spans="1:31" ht="15" x14ac:dyDescent="0.2">
      <c r="C6" s="44" t="s">
        <v>34</v>
      </c>
      <c r="D6" s="265"/>
      <c r="I6" s="171">
        <f>IF(Q3=1,(PropertyInfo!D18*0.0364),IF(Q3=2,(PropertyInfo!D18*0.0256),0))</f>
        <v>0</v>
      </c>
      <c r="M6" s="273"/>
      <c r="N6" s="276"/>
      <c r="O6" s="276"/>
      <c r="P6" s="276"/>
      <c r="Q6" s="276"/>
      <c r="R6" s="276"/>
      <c r="S6" s="275"/>
      <c r="T6" s="272"/>
      <c r="U6" s="272"/>
      <c r="V6" s="272"/>
      <c r="W6" s="272"/>
      <c r="X6" s="272"/>
      <c r="Y6" s="272"/>
      <c r="Z6" s="272"/>
      <c r="AA6" s="272"/>
      <c r="AB6" s="272"/>
      <c r="AC6" s="272"/>
      <c r="AD6" s="272"/>
      <c r="AE6" s="272"/>
    </row>
    <row r="7" spans="1:31" ht="15" x14ac:dyDescent="0.2">
      <c r="C7" s="44" t="s">
        <v>35</v>
      </c>
      <c r="D7" s="265"/>
      <c r="M7" s="273"/>
      <c r="N7" s="276"/>
      <c r="O7" s="276"/>
      <c r="P7" s="276"/>
      <c r="Q7" s="276"/>
      <c r="R7" s="276"/>
      <c r="S7" s="275"/>
      <c r="T7" s="272"/>
      <c r="U7" s="272"/>
      <c r="V7" s="272"/>
      <c r="W7" s="272"/>
      <c r="X7" s="272"/>
      <c r="Y7" s="272"/>
      <c r="Z7" s="272"/>
      <c r="AA7" s="272"/>
      <c r="AB7" s="272"/>
      <c r="AC7" s="272"/>
      <c r="AD7" s="272"/>
      <c r="AE7" s="272"/>
    </row>
    <row r="8" spans="1:31" ht="15" x14ac:dyDescent="0.2">
      <c r="C8" s="3" t="s">
        <v>36</v>
      </c>
      <c r="D8" s="6">
        <f>D6+D7</f>
        <v>0</v>
      </c>
      <c r="M8" s="273"/>
      <c r="N8" s="276"/>
      <c r="O8" s="276"/>
      <c r="P8" s="276"/>
      <c r="Q8" s="276"/>
      <c r="R8" s="276"/>
      <c r="S8" s="275"/>
      <c r="T8" s="272"/>
      <c r="U8" s="272"/>
      <c r="V8" s="272"/>
      <c r="W8" s="272"/>
      <c r="X8" s="272"/>
      <c r="Y8" s="272"/>
      <c r="Z8" s="272"/>
      <c r="AA8" s="272"/>
      <c r="AB8" s="272"/>
      <c r="AC8" s="272"/>
      <c r="AD8" s="272"/>
      <c r="AE8" s="272"/>
    </row>
    <row r="9" spans="1:31" ht="15" x14ac:dyDescent="0.2">
      <c r="M9" s="273"/>
      <c r="N9" s="276"/>
      <c r="O9" s="276"/>
      <c r="P9" s="276"/>
      <c r="Q9" s="276"/>
      <c r="R9" s="276"/>
      <c r="S9" s="275"/>
      <c r="T9" s="272"/>
      <c r="U9" s="272"/>
      <c r="V9" s="272"/>
      <c r="W9" s="272"/>
      <c r="X9" s="272"/>
      <c r="Y9" s="272"/>
      <c r="Z9" s="272"/>
      <c r="AA9" s="272"/>
      <c r="AB9" s="272"/>
      <c r="AC9" s="272"/>
      <c r="AD9" s="272"/>
      <c r="AE9" s="272"/>
    </row>
    <row r="10" spans="1:31" ht="15.75" thickBot="1" x14ac:dyDescent="0.25">
      <c r="B10" s="2" t="s">
        <v>37</v>
      </c>
      <c r="C10" s="2"/>
      <c r="D10" s="2"/>
      <c r="E10" s="5"/>
      <c r="F10" s="2"/>
      <c r="G10" s="2"/>
      <c r="H10" s="2"/>
      <c r="I10" s="2"/>
      <c r="M10" s="273"/>
      <c r="N10" s="276"/>
      <c r="O10" s="276"/>
      <c r="P10" s="276"/>
      <c r="Q10" s="276"/>
      <c r="R10" s="276"/>
      <c r="S10" s="275"/>
      <c r="T10" s="272"/>
      <c r="U10" s="272"/>
      <c r="V10" s="272"/>
      <c r="W10" s="272"/>
      <c r="X10" s="272"/>
      <c r="Y10" s="272"/>
      <c r="Z10" s="272"/>
      <c r="AA10" s="272"/>
      <c r="AB10" s="272"/>
      <c r="AC10" s="272"/>
      <c r="AD10" s="272"/>
      <c r="AE10" s="272"/>
    </row>
    <row r="11" spans="1:31" ht="15" x14ac:dyDescent="0.2">
      <c r="C11" s="11" t="s">
        <v>53</v>
      </c>
      <c r="D11" s="265">
        <f>D6/12</f>
        <v>0</v>
      </c>
      <c r="G11" s="7" t="s">
        <v>247</v>
      </c>
      <c r="H11" s="190"/>
      <c r="I11" s="266">
        <v>0.375</v>
      </c>
      <c r="J11" s="257"/>
      <c r="M11" s="273"/>
      <c r="N11" s="276"/>
      <c r="O11" s="276">
        <f>I11*IncomeDebt!D6</f>
        <v>0</v>
      </c>
      <c r="P11" s="276"/>
      <c r="Q11" s="276"/>
      <c r="R11" s="276"/>
      <c r="S11" s="275"/>
      <c r="T11" s="272"/>
      <c r="U11" s="272"/>
      <c r="V11" s="272"/>
      <c r="W11" s="272"/>
      <c r="X11" s="272"/>
      <c r="Y11" s="272"/>
      <c r="Z11" s="272"/>
      <c r="AA11" s="272"/>
      <c r="AB11" s="272"/>
      <c r="AC11" s="272"/>
      <c r="AD11" s="272"/>
      <c r="AE11" s="272"/>
    </row>
    <row r="12" spans="1:31" ht="15" x14ac:dyDescent="0.2">
      <c r="C12" s="11" t="s">
        <v>55</v>
      </c>
      <c r="D12" s="265"/>
      <c r="H12" s="190"/>
      <c r="I12" s="191"/>
      <c r="M12" s="273"/>
      <c r="N12" s="276"/>
      <c r="O12" s="276" t="str">
        <f>IF(I13="Yes",O11,"")</f>
        <v/>
      </c>
      <c r="P12" s="276"/>
      <c r="Q12" s="276"/>
      <c r="R12" s="276"/>
      <c r="S12" s="275"/>
      <c r="T12" s="272"/>
      <c r="U12" s="272"/>
      <c r="V12" s="272"/>
      <c r="W12" s="272"/>
      <c r="X12" s="272"/>
      <c r="Y12" s="272"/>
      <c r="Z12" s="272"/>
      <c r="AA12" s="272"/>
      <c r="AB12" s="272"/>
      <c r="AC12" s="272"/>
      <c r="AD12" s="272"/>
      <c r="AE12" s="272"/>
    </row>
    <row r="13" spans="1:31" ht="15" x14ac:dyDescent="0.2">
      <c r="C13" s="11" t="s">
        <v>56</v>
      </c>
      <c r="D13" s="265"/>
      <c r="G13" s="3" t="s">
        <v>248</v>
      </c>
      <c r="H13" s="190"/>
      <c r="I13" s="270" t="s">
        <v>241</v>
      </c>
      <c r="M13" s="273"/>
      <c r="N13" s="276"/>
      <c r="O13" s="276" t="str">
        <f>IF(O12&lt;&gt;"","As % of GSI","")</f>
        <v/>
      </c>
      <c r="P13" s="276"/>
      <c r="Q13" s="276"/>
      <c r="R13" s="276"/>
      <c r="S13" s="275"/>
      <c r="T13" s="272"/>
      <c r="U13" s="272"/>
      <c r="V13" s="272"/>
      <c r="W13" s="272"/>
      <c r="X13" s="272"/>
      <c r="Y13" s="272"/>
      <c r="Z13" s="272"/>
      <c r="AA13" s="272"/>
      <c r="AB13" s="272"/>
      <c r="AC13" s="272"/>
      <c r="AD13" s="272"/>
      <c r="AE13" s="272"/>
    </row>
    <row r="14" spans="1:31" ht="15" x14ac:dyDescent="0.2">
      <c r="C14" s="11" t="s">
        <v>57</v>
      </c>
      <c r="D14" s="265"/>
      <c r="H14" s="190"/>
      <c r="I14" s="191"/>
      <c r="M14" s="273"/>
      <c r="N14" s="276"/>
      <c r="O14" s="276"/>
      <c r="P14" s="276"/>
      <c r="Q14" s="276"/>
      <c r="R14" s="276"/>
      <c r="S14" s="275"/>
      <c r="T14" s="272"/>
      <c r="U14" s="272"/>
      <c r="V14" s="272"/>
      <c r="W14" s="272"/>
      <c r="X14" s="272"/>
      <c r="Y14" s="272"/>
      <c r="Z14" s="272"/>
      <c r="AA14" s="272"/>
      <c r="AB14" s="272"/>
      <c r="AC14" s="272"/>
      <c r="AD14" s="272"/>
      <c r="AE14" s="272"/>
    </row>
    <row r="15" spans="1:31" ht="15" x14ac:dyDescent="0.2">
      <c r="C15" s="11" t="s">
        <v>58</v>
      </c>
      <c r="D15" s="265"/>
      <c r="G15" s="3" t="str">
        <f>IF(I13="Yes","Amount: ","")</f>
        <v/>
      </c>
      <c r="H15" s="190"/>
      <c r="I15" s="191" t="str">
        <f>P15</f>
        <v/>
      </c>
      <c r="M15" s="273"/>
      <c r="N15" s="276"/>
      <c r="O15" s="276">
        <f>IF(I13="Yes",O12,D33)</f>
        <v>0</v>
      </c>
      <c r="P15" s="276" t="str">
        <f>IF(I13="Yes",O12,"")</f>
        <v/>
      </c>
      <c r="Q15" s="276"/>
      <c r="R15" s="276"/>
      <c r="S15" s="275"/>
      <c r="T15" s="272"/>
      <c r="U15" s="272"/>
      <c r="V15" s="272"/>
      <c r="W15" s="272"/>
      <c r="X15" s="272"/>
      <c r="Y15" s="272"/>
      <c r="Z15" s="272"/>
      <c r="AA15" s="272"/>
      <c r="AB15" s="272"/>
      <c r="AC15" s="272"/>
      <c r="AD15" s="272"/>
      <c r="AE15" s="272"/>
    </row>
    <row r="16" spans="1:31" ht="15" x14ac:dyDescent="0.2">
      <c r="C16" s="11" t="s">
        <v>59</v>
      </c>
      <c r="D16" s="265"/>
      <c r="H16" s="190"/>
      <c r="I16" s="191"/>
      <c r="M16" s="273"/>
      <c r="N16" s="276"/>
      <c r="O16" s="276"/>
      <c r="P16" s="276"/>
      <c r="Q16" s="276"/>
      <c r="R16" s="276"/>
      <c r="S16" s="275"/>
      <c r="T16" s="272"/>
      <c r="U16" s="272"/>
      <c r="V16" s="272"/>
      <c r="W16" s="272"/>
      <c r="X16" s="272"/>
      <c r="Y16" s="272"/>
      <c r="Z16" s="272"/>
      <c r="AA16" s="272"/>
      <c r="AB16" s="272"/>
      <c r="AC16" s="272"/>
      <c r="AD16" s="272"/>
      <c r="AE16" s="272"/>
    </row>
    <row r="17" spans="3:31" ht="15" x14ac:dyDescent="0.2">
      <c r="C17" s="11" t="s">
        <v>60</v>
      </c>
      <c r="D17" s="265"/>
      <c r="H17" s="190"/>
      <c r="I17" s="191"/>
      <c r="M17" s="273"/>
      <c r="N17" s="276"/>
      <c r="O17" s="276"/>
      <c r="P17" s="276"/>
      <c r="Q17" s="276"/>
      <c r="R17" s="276"/>
      <c r="S17" s="275"/>
      <c r="T17" s="272"/>
      <c r="U17" s="272"/>
      <c r="V17" s="272"/>
      <c r="W17" s="272"/>
      <c r="X17" s="272"/>
      <c r="Y17" s="272"/>
      <c r="Z17" s="272"/>
      <c r="AA17" s="272"/>
      <c r="AB17" s="272"/>
      <c r="AC17" s="272"/>
      <c r="AD17" s="272"/>
      <c r="AE17" s="272"/>
    </row>
    <row r="18" spans="3:31" ht="15" x14ac:dyDescent="0.2">
      <c r="C18" s="11" t="s">
        <v>61</v>
      </c>
      <c r="D18" s="265"/>
      <c r="H18" s="190"/>
      <c r="I18" s="191"/>
      <c r="M18" s="273"/>
      <c r="N18" s="276"/>
      <c r="O18" s="276"/>
      <c r="P18" s="276"/>
      <c r="Q18" s="276"/>
      <c r="R18" s="276"/>
      <c r="S18" s="275"/>
      <c r="T18" s="272"/>
      <c r="U18" s="272"/>
      <c r="V18" s="272"/>
      <c r="W18" s="272"/>
      <c r="X18" s="272"/>
      <c r="Y18" s="272"/>
      <c r="Z18" s="272"/>
      <c r="AA18" s="272"/>
      <c r="AB18" s="272"/>
      <c r="AC18" s="272"/>
      <c r="AD18" s="272"/>
      <c r="AE18" s="272"/>
    </row>
    <row r="19" spans="3:31" ht="15" x14ac:dyDescent="0.2">
      <c r="C19" s="11" t="s">
        <v>62</v>
      </c>
      <c r="D19" s="265"/>
      <c r="H19" s="190"/>
      <c r="I19" s="191"/>
      <c r="M19" s="273"/>
      <c r="N19" s="276"/>
      <c r="O19" s="276"/>
      <c r="P19" s="276"/>
      <c r="Q19" s="276"/>
      <c r="R19" s="276"/>
      <c r="S19" s="275"/>
      <c r="T19" s="272"/>
      <c r="U19" s="272"/>
      <c r="V19" s="272"/>
      <c r="W19" s="272"/>
      <c r="X19" s="272"/>
      <c r="Y19" s="272"/>
      <c r="Z19" s="272"/>
      <c r="AA19" s="272"/>
      <c r="AB19" s="272"/>
      <c r="AC19" s="272"/>
      <c r="AD19" s="272"/>
      <c r="AE19" s="272"/>
    </row>
    <row r="20" spans="3:31" ht="15" x14ac:dyDescent="0.2">
      <c r="C20" s="11" t="s">
        <v>63</v>
      </c>
      <c r="D20" s="265"/>
      <c r="H20" s="190"/>
      <c r="I20" s="191"/>
      <c r="N20" s="275"/>
      <c r="O20" s="275"/>
      <c r="P20" s="275"/>
      <c r="Q20" s="275"/>
      <c r="R20" s="275"/>
      <c r="S20" s="275"/>
      <c r="T20" s="272"/>
      <c r="U20" s="272"/>
      <c r="V20" s="272"/>
      <c r="W20" s="272"/>
      <c r="X20" s="272"/>
      <c r="Y20" s="272"/>
      <c r="Z20" s="272"/>
      <c r="AA20" s="272"/>
      <c r="AB20" s="272"/>
      <c r="AC20" s="272"/>
      <c r="AD20" s="272"/>
      <c r="AE20" s="272"/>
    </row>
    <row r="21" spans="3:31" ht="15" x14ac:dyDescent="0.2">
      <c r="C21" s="11" t="s">
        <v>64</v>
      </c>
      <c r="D21" s="265"/>
      <c r="H21" s="190"/>
      <c r="I21" s="191"/>
      <c r="N21" s="255"/>
      <c r="O21" s="255"/>
      <c r="P21" s="255"/>
      <c r="Q21" s="255"/>
      <c r="R21" s="255"/>
      <c r="S21" s="255"/>
      <c r="T21" s="272"/>
      <c r="U21" s="272"/>
      <c r="V21" s="272"/>
      <c r="W21" s="272"/>
      <c r="X21" s="272"/>
      <c r="Y21" s="272"/>
      <c r="Z21" s="272"/>
      <c r="AA21" s="272"/>
      <c r="AB21" s="272"/>
      <c r="AC21" s="272"/>
      <c r="AD21" s="272"/>
      <c r="AE21" s="272"/>
    </row>
    <row r="22" spans="3:31" ht="15" x14ac:dyDescent="0.2">
      <c r="C22" s="11" t="s">
        <v>65</v>
      </c>
      <c r="D22" s="265"/>
      <c r="H22" s="190"/>
      <c r="I22" s="191"/>
      <c r="N22" s="255"/>
      <c r="O22" s="255"/>
      <c r="P22" s="255"/>
      <c r="Q22" s="255"/>
      <c r="R22" s="255"/>
      <c r="S22" s="255"/>
      <c r="T22" s="272"/>
      <c r="U22" s="272"/>
      <c r="V22" s="272"/>
      <c r="W22" s="272"/>
      <c r="X22" s="272"/>
      <c r="Y22" s="272"/>
      <c r="Z22" s="272"/>
      <c r="AA22" s="272"/>
      <c r="AB22" s="272"/>
      <c r="AC22" s="272"/>
      <c r="AD22" s="272"/>
      <c r="AE22" s="272"/>
    </row>
    <row r="23" spans="3:31" ht="15" x14ac:dyDescent="0.2">
      <c r="C23" s="11" t="s">
        <v>96</v>
      </c>
      <c r="D23" s="265"/>
      <c r="H23" s="190"/>
      <c r="I23" s="191"/>
      <c r="N23" s="255"/>
      <c r="O23" s="255"/>
      <c r="P23" s="255"/>
      <c r="Q23" s="255"/>
      <c r="R23" s="255"/>
      <c r="S23" s="255"/>
      <c r="T23" s="272"/>
      <c r="U23" s="272"/>
      <c r="V23" s="272"/>
      <c r="W23" s="272"/>
      <c r="X23" s="272"/>
      <c r="Y23" s="272"/>
      <c r="Z23" s="272"/>
      <c r="AA23" s="272"/>
      <c r="AB23" s="272"/>
      <c r="AC23" s="272"/>
      <c r="AD23" s="272"/>
      <c r="AE23" s="272"/>
    </row>
    <row r="24" spans="3:31" ht="15" x14ac:dyDescent="0.2">
      <c r="C24" s="11" t="s">
        <v>97</v>
      </c>
      <c r="D24" s="265"/>
      <c r="H24" s="190"/>
      <c r="I24" s="191"/>
      <c r="N24" s="255"/>
      <c r="O24" s="255"/>
      <c r="P24" s="255"/>
      <c r="Q24" s="255"/>
      <c r="R24" s="255"/>
      <c r="S24" s="255"/>
      <c r="T24" s="272"/>
      <c r="U24" s="272"/>
      <c r="V24" s="272"/>
      <c r="W24" s="272"/>
      <c r="X24" s="272"/>
      <c r="Y24" s="272"/>
      <c r="Z24" s="272"/>
      <c r="AA24" s="272"/>
      <c r="AB24" s="272"/>
      <c r="AC24" s="272"/>
      <c r="AD24" s="272"/>
      <c r="AE24" s="272"/>
    </row>
    <row r="25" spans="3:31" ht="15" x14ac:dyDescent="0.2">
      <c r="C25" s="11" t="s">
        <v>66</v>
      </c>
      <c r="D25" s="265"/>
      <c r="H25" s="190"/>
      <c r="I25" s="191"/>
      <c r="N25" s="255"/>
      <c r="O25" s="255"/>
      <c r="P25" s="255"/>
      <c r="Q25" s="255"/>
      <c r="R25" s="255"/>
      <c r="S25" s="255"/>
      <c r="T25" s="272"/>
      <c r="U25" s="272"/>
      <c r="V25" s="272"/>
      <c r="W25" s="272"/>
      <c r="X25" s="272"/>
      <c r="Y25" s="272"/>
      <c r="Z25" s="272"/>
      <c r="AA25" s="272"/>
      <c r="AB25" s="272"/>
      <c r="AC25" s="272"/>
      <c r="AD25" s="272"/>
      <c r="AE25" s="272"/>
    </row>
    <row r="26" spans="3:31" ht="15" x14ac:dyDescent="0.2">
      <c r="C26" s="11" t="s">
        <v>67</v>
      </c>
      <c r="D26" s="265"/>
      <c r="H26" s="190"/>
      <c r="I26" s="191"/>
      <c r="N26" s="255"/>
      <c r="O26" s="255"/>
      <c r="P26" s="255"/>
      <c r="Q26" s="255"/>
      <c r="R26" s="255"/>
      <c r="S26" s="255"/>
      <c r="T26" s="272"/>
      <c r="U26" s="272"/>
      <c r="V26" s="272"/>
      <c r="W26" s="272"/>
      <c r="X26" s="272"/>
      <c r="Y26" s="272"/>
      <c r="Z26" s="272"/>
      <c r="AA26" s="272"/>
      <c r="AB26" s="272"/>
      <c r="AC26" s="272"/>
      <c r="AD26" s="272"/>
      <c r="AE26" s="272"/>
    </row>
    <row r="27" spans="3:31" ht="15" x14ac:dyDescent="0.2">
      <c r="C27" s="11" t="s">
        <v>68</v>
      </c>
      <c r="D27" s="265"/>
      <c r="H27" s="190"/>
      <c r="I27" s="191"/>
      <c r="N27" s="255"/>
      <c r="O27" s="255"/>
      <c r="P27" s="255"/>
      <c r="Q27" s="255"/>
      <c r="R27" s="255"/>
      <c r="S27" s="255"/>
      <c r="T27" s="272"/>
      <c r="U27" s="272"/>
      <c r="V27" s="272"/>
      <c r="W27" s="272"/>
      <c r="X27" s="272"/>
      <c r="Y27" s="272"/>
      <c r="Z27" s="272"/>
      <c r="AA27" s="272"/>
      <c r="AB27" s="272"/>
      <c r="AC27" s="272"/>
      <c r="AD27" s="272"/>
      <c r="AE27" s="272"/>
    </row>
    <row r="28" spans="3:31" x14ac:dyDescent="0.2">
      <c r="C28" s="11" t="s">
        <v>69</v>
      </c>
      <c r="D28" s="265"/>
      <c r="H28" s="190"/>
      <c r="I28" s="191"/>
      <c r="N28" s="272"/>
      <c r="O28" s="272"/>
      <c r="P28" s="272"/>
      <c r="Q28" s="272"/>
      <c r="R28" s="272"/>
      <c r="S28" s="272"/>
      <c r="T28" s="272"/>
      <c r="U28" s="272"/>
      <c r="V28" s="272"/>
      <c r="W28" s="272"/>
      <c r="X28" s="272"/>
      <c r="Y28" s="272"/>
      <c r="Z28" s="272"/>
      <c r="AA28" s="272"/>
      <c r="AB28" s="272"/>
      <c r="AC28" s="272"/>
      <c r="AD28" s="272"/>
      <c r="AE28" s="272"/>
    </row>
    <row r="29" spans="3:31" x14ac:dyDescent="0.2">
      <c r="C29" s="11" t="s">
        <v>70</v>
      </c>
      <c r="D29" s="265"/>
      <c r="H29" s="190"/>
      <c r="I29" s="191"/>
      <c r="N29" s="272"/>
      <c r="O29" s="272"/>
      <c r="P29" s="272"/>
      <c r="Q29" s="272"/>
      <c r="R29" s="272"/>
      <c r="S29" s="272"/>
      <c r="T29" s="272"/>
      <c r="U29" s="272"/>
      <c r="V29" s="272"/>
      <c r="W29" s="272"/>
      <c r="X29" s="272"/>
      <c r="Y29" s="272"/>
      <c r="Z29" s="272"/>
      <c r="AA29" s="272"/>
      <c r="AB29" s="272"/>
      <c r="AC29" s="272"/>
      <c r="AD29" s="272"/>
      <c r="AE29" s="272"/>
    </row>
    <row r="30" spans="3:31" x14ac:dyDescent="0.2">
      <c r="C30" s="11" t="s">
        <v>71</v>
      </c>
      <c r="D30" s="265"/>
      <c r="H30" s="190"/>
      <c r="I30" s="191"/>
    </row>
    <row r="31" spans="3:31" x14ac:dyDescent="0.2">
      <c r="C31" s="11" t="s">
        <v>72</v>
      </c>
      <c r="D31" s="265"/>
      <c r="H31" s="190"/>
      <c r="I31" s="191"/>
    </row>
    <row r="32" spans="3:31" x14ac:dyDescent="0.2">
      <c r="C32" s="11" t="s">
        <v>73</v>
      </c>
      <c r="D32" s="265"/>
    </row>
    <row r="33" spans="3:4" x14ac:dyDescent="0.2">
      <c r="C33" s="7" t="s">
        <v>80</v>
      </c>
      <c r="D33" s="43">
        <f>SUM(D11:D32)</f>
        <v>0</v>
      </c>
    </row>
  </sheetData>
  <sheetProtection password="CB35" sheet="1" objects="1" scenarios="1" selectLockedCells="1"/>
  <phoneticPr fontId="2" type="noConversion"/>
  <dataValidations count="1">
    <dataValidation type="list" allowBlank="1" showInputMessage="1" showErrorMessage="1" sqref="I13">
      <formula1>yes</formula1>
    </dataValidation>
  </dataValidations>
  <printOptions horizontalCentered="1"/>
  <pageMargins left="0.5" right="0.5" top="0.5" bottom="0.5" header="0.5" footer="0.5"/>
  <pageSetup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4" r:id="rId4" name="Drop Down 2">
              <controlPr defaultSize="0" autoLine="0" autoPict="0">
                <anchor moveWithCells="1" sizeWithCells="1">
                  <from>
                    <xdr:col>6</xdr:col>
                    <xdr:colOff>0</xdr:colOff>
                    <xdr:row>5</xdr:row>
                    <xdr:rowOff>9525</xdr:rowOff>
                  </from>
                  <to>
                    <xdr:col>7</xdr:col>
                    <xdr:colOff>457200</xdr:colOff>
                    <xdr:row>6</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J15"/>
  <sheetViews>
    <sheetView showGridLines="0" showRowColHeaders="0" workbookViewId="0">
      <selection activeCell="B8" sqref="B8"/>
    </sheetView>
  </sheetViews>
  <sheetFormatPr defaultRowHeight="12.75" x14ac:dyDescent="0.2"/>
  <cols>
    <col min="1" max="1" width="2.28515625" style="3" bestFit="1" customWidth="1"/>
    <col min="2" max="2" width="16.42578125" style="3" bestFit="1" customWidth="1"/>
    <col min="3" max="3" width="14.140625" style="3" bestFit="1" customWidth="1"/>
    <col min="4" max="6" width="9.140625" style="3"/>
    <col min="7" max="7" width="15" style="3" bestFit="1" customWidth="1"/>
    <col min="8" max="16384" width="9.140625" style="3"/>
  </cols>
  <sheetData>
    <row r="1" spans="1:10" ht="75" customHeight="1" x14ac:dyDescent="0.2"/>
    <row r="3" spans="1:10" x14ac:dyDescent="0.2">
      <c r="A3" s="172" t="s">
        <v>219</v>
      </c>
      <c r="B3" s="77" t="s">
        <v>197</v>
      </c>
      <c r="C3" s="76"/>
      <c r="D3" s="76"/>
      <c r="E3" s="76"/>
      <c r="F3" s="76"/>
      <c r="G3" s="76"/>
      <c r="H3" s="76"/>
      <c r="I3" s="76"/>
      <c r="J3" s="175"/>
    </row>
    <row r="5" spans="1:10" x14ac:dyDescent="0.2">
      <c r="B5" s="3" t="s">
        <v>175</v>
      </c>
      <c r="C5" s="74">
        <f>SUM(C8:C15)</f>
        <v>0</v>
      </c>
    </row>
    <row r="6" spans="1:10" x14ac:dyDescent="0.2">
      <c r="B6" s="3" t="s">
        <v>155</v>
      </c>
      <c r="C6" s="267">
        <v>0</v>
      </c>
      <c r="D6" s="52"/>
      <c r="E6" s="52"/>
      <c r="F6" s="52"/>
    </row>
    <row r="7" spans="1:10" ht="33.75" customHeight="1" x14ac:dyDescent="0.2">
      <c r="B7" s="3" t="s">
        <v>176</v>
      </c>
      <c r="C7" s="3" t="s">
        <v>177</v>
      </c>
      <c r="D7" s="280" t="s">
        <v>198</v>
      </c>
      <c r="E7" s="280"/>
      <c r="F7" s="280"/>
      <c r="G7" s="73" t="s">
        <v>202</v>
      </c>
    </row>
    <row r="8" spans="1:10" x14ac:dyDescent="0.2">
      <c r="B8" s="274"/>
      <c r="C8" s="260"/>
      <c r="D8" s="281"/>
      <c r="E8" s="281"/>
      <c r="F8" s="281"/>
      <c r="G8" s="267"/>
    </row>
    <row r="9" spans="1:10" x14ac:dyDescent="0.2">
      <c r="B9" s="271"/>
      <c r="C9" s="260"/>
      <c r="D9" s="281"/>
      <c r="E9" s="281"/>
      <c r="F9" s="281"/>
      <c r="G9" s="267"/>
    </row>
    <row r="10" spans="1:10" x14ac:dyDescent="0.2">
      <c r="B10" s="271"/>
      <c r="C10" s="260"/>
      <c r="D10" s="281"/>
      <c r="E10" s="281"/>
      <c r="F10" s="281"/>
      <c r="G10" s="267"/>
    </row>
    <row r="11" spans="1:10" x14ac:dyDescent="0.2">
      <c r="B11" s="271"/>
      <c r="C11" s="260"/>
      <c r="D11" s="281"/>
      <c r="E11" s="281"/>
      <c r="F11" s="281"/>
      <c r="G11" s="267"/>
    </row>
    <row r="12" spans="1:10" x14ac:dyDescent="0.2">
      <c r="B12" s="271"/>
      <c r="C12" s="260"/>
      <c r="D12" s="281"/>
      <c r="E12" s="281"/>
      <c r="F12" s="281"/>
      <c r="G12" s="267"/>
    </row>
    <row r="13" spans="1:10" x14ac:dyDescent="0.2">
      <c r="B13" s="271"/>
      <c r="C13" s="260"/>
      <c r="D13" s="281"/>
      <c r="E13" s="281"/>
      <c r="F13" s="281"/>
      <c r="G13" s="267"/>
    </row>
    <row r="14" spans="1:10" x14ac:dyDescent="0.2">
      <c r="B14" s="271"/>
      <c r="C14" s="260"/>
      <c r="D14" s="281"/>
      <c r="E14" s="281"/>
      <c r="F14" s="281"/>
      <c r="G14" s="267"/>
    </row>
    <row r="15" spans="1:10" x14ac:dyDescent="0.2">
      <c r="B15" s="271"/>
      <c r="C15" s="260"/>
      <c r="D15" s="281"/>
      <c r="E15" s="281"/>
      <c r="F15" s="281"/>
      <c r="G15" s="267"/>
    </row>
  </sheetData>
  <sheetProtection password="CB35" sheet="1" objects="1" scenarios="1" selectLockedCells="1"/>
  <mergeCells count="9">
    <mergeCell ref="D7:F7"/>
    <mergeCell ref="D8:F8"/>
    <mergeCell ref="D9:F9"/>
    <mergeCell ref="D10:F10"/>
    <mergeCell ref="D15:F15"/>
    <mergeCell ref="D11:F11"/>
    <mergeCell ref="D12:F12"/>
    <mergeCell ref="D13:F13"/>
    <mergeCell ref="D14:F14"/>
  </mergeCells>
  <phoneticPr fontId="2" type="noConversion"/>
  <printOptions horizontalCentered="1"/>
  <pageMargins left="0.5" right="0.5" top="0.5" bottom="0.5" header="0.5" footer="0.5"/>
  <pageSetup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E10"/>
  <sheetViews>
    <sheetView showGridLines="0" showRowColHeaders="0" workbookViewId="0">
      <selection activeCell="C9" sqref="C9"/>
    </sheetView>
  </sheetViews>
  <sheetFormatPr defaultRowHeight="12.75" x14ac:dyDescent="0.2"/>
  <cols>
    <col min="1" max="1" width="9.140625" style="3"/>
    <col min="2" max="2" width="14" style="3" customWidth="1"/>
    <col min="3" max="3" width="16" style="3" customWidth="1"/>
    <col min="4" max="4" width="9.140625" style="3"/>
    <col min="5" max="5" width="15.140625" style="3" customWidth="1"/>
    <col min="6" max="6" width="13.5703125" style="3" customWidth="1"/>
    <col min="7" max="16384" width="9.140625" style="3"/>
  </cols>
  <sheetData>
    <row r="8" spans="2:5" ht="82.5" customHeight="1" x14ac:dyDescent="0.2"/>
    <row r="9" spans="2:5" ht="21" customHeight="1" x14ac:dyDescent="0.2">
      <c r="B9" s="250" t="s">
        <v>243</v>
      </c>
      <c r="C9" s="253">
        <v>21240</v>
      </c>
      <c r="D9" s="73" t="s">
        <v>245</v>
      </c>
      <c r="E9" s="251">
        <f>IF(C9+C10&gt;0,C9/(C10/100),"")</f>
        <v>303428.57142857142</v>
      </c>
    </row>
    <row r="10" spans="2:5" ht="21" customHeight="1" x14ac:dyDescent="0.2">
      <c r="B10" s="252" t="s">
        <v>244</v>
      </c>
      <c r="C10" s="253">
        <v>7</v>
      </c>
    </row>
  </sheetData>
  <sheetProtection password="CB35" sheet="1" objects="1" scenarios="1" selectLockedCells="1"/>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1"/>
    <pageSetUpPr autoPageBreaks="0"/>
  </sheetPr>
  <dimension ref="B1:W109"/>
  <sheetViews>
    <sheetView showGridLines="0" showRowColHeaders="0" zoomScaleNormal="100" workbookViewId="0"/>
  </sheetViews>
  <sheetFormatPr defaultRowHeight="12" x14ac:dyDescent="0.2"/>
  <cols>
    <col min="1" max="1" width="1.5703125" style="11" customWidth="1"/>
    <col min="2" max="2" width="8.7109375" style="11" customWidth="1"/>
    <col min="3" max="3" width="2.7109375" style="11" customWidth="1"/>
    <col min="4" max="4" width="9.140625" style="11"/>
    <col min="5" max="5" width="2.7109375" style="11" customWidth="1"/>
    <col min="6" max="6" width="12" style="11" bestFit="1" customWidth="1"/>
    <col min="7" max="7" width="2.7109375" style="11" customWidth="1"/>
    <col min="8" max="8" width="9.28515625" style="11" bestFit="1" customWidth="1"/>
    <col min="9" max="9" width="2.7109375" style="11" customWidth="1"/>
    <col min="10" max="10" width="9.28515625" style="11" bestFit="1" customWidth="1"/>
    <col min="11" max="11" width="2.7109375" style="11" customWidth="1"/>
    <col min="12" max="12" width="9.28515625" style="11" bestFit="1" customWidth="1"/>
    <col min="13" max="13" width="2.7109375" style="11" customWidth="1"/>
    <col min="14" max="14" width="9.28515625" style="11" bestFit="1" customWidth="1"/>
    <col min="15" max="15" width="2.7109375" style="11" customWidth="1"/>
    <col min="16" max="16" width="9.85546875" style="11" bestFit="1" customWidth="1"/>
    <col min="17" max="17" width="2.7109375" style="11" customWidth="1"/>
    <col min="18" max="18" width="9.140625" style="11"/>
    <col min="19" max="19" width="2.7109375" style="11" customWidth="1"/>
    <col min="20" max="16384" width="9.140625" style="11"/>
  </cols>
  <sheetData>
    <row r="1" spans="2:21" ht="77.25" customHeight="1" x14ac:dyDescent="0.2"/>
    <row r="2" spans="2:21" ht="21.75" customHeight="1" x14ac:dyDescent="0.25">
      <c r="B2" s="297" t="s">
        <v>111</v>
      </c>
      <c r="C2" s="297"/>
      <c r="D2" s="297"/>
      <c r="E2" s="297"/>
      <c r="F2" s="297"/>
      <c r="G2" s="297"/>
      <c r="H2" s="297"/>
      <c r="I2" s="297"/>
      <c r="J2" s="297"/>
      <c r="K2" s="297"/>
      <c r="L2" s="297"/>
      <c r="M2" s="297"/>
      <c r="N2" s="297"/>
      <c r="O2" s="297"/>
      <c r="P2" s="297"/>
    </row>
    <row r="3" spans="2:21" ht="12.75" x14ac:dyDescent="0.2">
      <c r="B3" s="299" t="s">
        <v>115</v>
      </c>
      <c r="C3" s="299"/>
      <c r="D3" s="299"/>
      <c r="E3" s="299"/>
      <c r="F3" s="299"/>
      <c r="G3" s="299"/>
      <c r="H3" s="299"/>
      <c r="I3" s="299"/>
      <c r="J3" s="299"/>
      <c r="K3" s="299"/>
      <c r="L3" s="299"/>
      <c r="M3" s="299"/>
      <c r="N3" s="299"/>
      <c r="O3" s="299"/>
      <c r="P3" s="299"/>
    </row>
    <row r="4" spans="2:21" ht="12.75" x14ac:dyDescent="0.2">
      <c r="B4" s="12"/>
      <c r="C4" s="12"/>
      <c r="D4" s="12"/>
      <c r="E4" s="12"/>
      <c r="F4" s="12"/>
      <c r="G4" s="12"/>
      <c r="H4" s="12"/>
      <c r="I4" s="12"/>
      <c r="J4" s="12"/>
      <c r="K4" s="12"/>
      <c r="L4" s="12"/>
      <c r="M4" s="12"/>
      <c r="N4" s="12"/>
      <c r="O4" s="12"/>
      <c r="P4" s="12"/>
      <c r="R4" s="176"/>
    </row>
    <row r="5" spans="2:21" ht="18" x14ac:dyDescent="0.25">
      <c r="B5" s="298" t="s">
        <v>117</v>
      </c>
      <c r="C5" s="298"/>
      <c r="D5" s="298"/>
      <c r="F5" s="14">
        <f>Worksheet!I7</f>
        <v>0</v>
      </c>
      <c r="G5" s="14"/>
      <c r="H5" s="14"/>
      <c r="I5" s="15"/>
      <c r="J5" s="300"/>
      <c r="K5" s="300"/>
      <c r="N5" s="13" t="s">
        <v>120</v>
      </c>
      <c r="P5" s="46">
        <f ca="1">TODAY()</f>
        <v>42145</v>
      </c>
    </row>
    <row r="6" spans="2:21" ht="19.5" customHeight="1" x14ac:dyDescent="0.2">
      <c r="B6" s="298" t="s">
        <v>118</v>
      </c>
      <c r="C6" s="298"/>
      <c r="D6" s="298"/>
      <c r="F6" s="14">
        <f>Worksheet!D6</f>
        <v>0</v>
      </c>
      <c r="G6" s="14"/>
      <c r="H6" s="14"/>
      <c r="I6" s="16"/>
      <c r="J6" s="13" t="s">
        <v>121</v>
      </c>
      <c r="K6" s="17"/>
      <c r="L6" s="295">
        <f>Worksheet!D7</f>
        <v>0</v>
      </c>
      <c r="M6" s="295"/>
      <c r="N6" s="295"/>
      <c r="O6" s="295"/>
      <c r="P6" s="295"/>
    </row>
    <row r="7" spans="2:21" ht="19.5" customHeight="1" x14ac:dyDescent="0.2">
      <c r="B7" s="13"/>
      <c r="C7" s="13"/>
      <c r="D7" s="13"/>
      <c r="F7" s="14"/>
      <c r="G7" s="14"/>
      <c r="H7" s="14"/>
      <c r="I7" s="16"/>
      <c r="J7" s="13"/>
      <c r="K7" s="17"/>
      <c r="L7" s="17"/>
      <c r="M7" s="17"/>
      <c r="N7" s="17"/>
      <c r="O7" s="17"/>
      <c r="P7" s="17"/>
    </row>
    <row r="8" spans="2:21" ht="15" x14ac:dyDescent="0.25">
      <c r="B8" s="301" t="s">
        <v>112</v>
      </c>
      <c r="C8" s="301"/>
      <c r="D8" s="301"/>
      <c r="E8" s="18"/>
      <c r="F8" s="19" t="str">
        <f>Worksheet!I17&amp;" "&amp;Worksheet!I18&amp;","&amp;" "&amp;Worksheet!I19&amp;" "&amp;Worksheet!I20</f>
        <v>0 0, OR 0</v>
      </c>
      <c r="G8" s="20"/>
      <c r="H8" s="20"/>
      <c r="I8" s="20"/>
      <c r="J8" s="20"/>
      <c r="K8" s="21"/>
      <c r="L8" s="22"/>
      <c r="M8" s="22"/>
      <c r="N8" s="18"/>
      <c r="O8" s="22"/>
      <c r="P8" s="18"/>
    </row>
    <row r="9" spans="2:21" x14ac:dyDescent="0.2">
      <c r="Q9" s="23"/>
      <c r="R9" s="23"/>
      <c r="S9" s="23"/>
      <c r="T9" s="23"/>
      <c r="U9" s="23"/>
    </row>
    <row r="10" spans="2:21" x14ac:dyDescent="0.2">
      <c r="B10" s="307" t="s">
        <v>11</v>
      </c>
      <c r="C10" s="307"/>
      <c r="D10" s="24" t="s">
        <v>38</v>
      </c>
      <c r="E10" s="24"/>
      <c r="F10" s="24" t="s">
        <v>39</v>
      </c>
      <c r="G10" s="24"/>
      <c r="H10" s="24" t="s">
        <v>40</v>
      </c>
      <c r="I10" s="24"/>
      <c r="J10" s="24" t="s">
        <v>41</v>
      </c>
      <c r="K10" s="24"/>
      <c r="L10" s="24" t="s">
        <v>16</v>
      </c>
      <c r="M10" s="24"/>
      <c r="N10" s="24" t="s">
        <v>17</v>
      </c>
      <c r="O10" s="24"/>
      <c r="P10" s="24" t="s">
        <v>18</v>
      </c>
      <c r="Q10" s="23"/>
      <c r="R10" s="23"/>
      <c r="S10" s="23"/>
      <c r="T10" s="23"/>
      <c r="U10" s="23"/>
    </row>
    <row r="11" spans="2:21" ht="12.75" thickBot="1" x14ac:dyDescent="0.25">
      <c r="B11" s="286">
        <f>Worksheet!D17</f>
        <v>0</v>
      </c>
      <c r="C11" s="286"/>
      <c r="D11" s="247">
        <f>Worksheet!D19</f>
        <v>0</v>
      </c>
      <c r="E11" s="25"/>
      <c r="F11" s="247">
        <f>Worksheet!D20</f>
        <v>0</v>
      </c>
      <c r="G11" s="247"/>
      <c r="H11" s="247">
        <f>Worksheet!D21</f>
        <v>0</v>
      </c>
      <c r="I11" s="247"/>
      <c r="J11" s="247">
        <f>Worksheet!D22</f>
        <v>0</v>
      </c>
      <c r="K11" s="247"/>
      <c r="L11" s="247">
        <f>Worksheet!D23</f>
        <v>0</v>
      </c>
      <c r="M11" s="247"/>
      <c r="N11" s="247">
        <f>Worksheet!D24</f>
        <v>0</v>
      </c>
      <c r="O11" s="25"/>
      <c r="P11" s="247">
        <f>Worksheet!D25</f>
        <v>0</v>
      </c>
      <c r="Q11" s="23"/>
      <c r="R11" s="23"/>
      <c r="S11" s="23"/>
      <c r="T11" s="23"/>
      <c r="U11" s="23"/>
    </row>
    <row r="12" spans="2:21" ht="23.25" customHeight="1" x14ac:dyDescent="0.2">
      <c r="Q12" s="23"/>
      <c r="R12" s="23"/>
      <c r="S12" s="23"/>
      <c r="T12" s="23"/>
      <c r="U12" s="23"/>
    </row>
    <row r="13" spans="2:21" x14ac:dyDescent="0.2">
      <c r="B13" s="26" t="s">
        <v>113</v>
      </c>
      <c r="Q13" s="23"/>
      <c r="R13" s="23"/>
      <c r="S13" s="23"/>
      <c r="T13" s="23"/>
      <c r="U13" s="23"/>
    </row>
    <row r="14" spans="2:21" x14ac:dyDescent="0.2">
      <c r="Q14" s="23"/>
      <c r="R14" s="23"/>
      <c r="S14" s="23"/>
      <c r="T14" s="23"/>
      <c r="U14" s="23"/>
    </row>
    <row r="15" spans="2:21" x14ac:dyDescent="0.2">
      <c r="B15" s="27" t="s">
        <v>42</v>
      </c>
      <c r="H15" s="302">
        <f>B11-F24-F25-F26</f>
        <v>0</v>
      </c>
      <c r="I15" s="302"/>
      <c r="Q15" s="23"/>
      <c r="R15" s="23"/>
      <c r="S15" s="23"/>
      <c r="T15" s="23"/>
      <c r="U15" s="23"/>
    </row>
    <row r="16" spans="2:21" x14ac:dyDescent="0.2">
      <c r="Q16" s="23"/>
      <c r="R16" s="23"/>
      <c r="S16" s="23"/>
      <c r="T16" s="23"/>
      <c r="U16" s="23"/>
    </row>
    <row r="17" spans="2:21" x14ac:dyDescent="0.2">
      <c r="B17" s="27" t="s">
        <v>43</v>
      </c>
      <c r="Q17" s="23"/>
      <c r="R17" s="23"/>
      <c r="S17" s="23"/>
      <c r="T17" s="23"/>
      <c r="U17" s="23"/>
    </row>
    <row r="18" spans="2:21" x14ac:dyDescent="0.2">
      <c r="C18" s="11" t="s">
        <v>98</v>
      </c>
      <c r="H18" s="293">
        <f>Worksheet!D31</f>
        <v>0</v>
      </c>
      <c r="I18" s="293"/>
      <c r="Q18" s="23"/>
      <c r="R18" s="23"/>
      <c r="S18" s="23"/>
      <c r="T18" s="23"/>
      <c r="U18" s="23"/>
    </row>
    <row r="19" spans="2:21" x14ac:dyDescent="0.2">
      <c r="C19" s="11" t="s">
        <v>44</v>
      </c>
      <c r="H19" s="293">
        <f>Worksheet!D32</f>
        <v>0</v>
      </c>
      <c r="I19" s="293"/>
      <c r="Q19" s="23"/>
      <c r="R19" s="23"/>
      <c r="S19" s="23"/>
      <c r="T19" s="23"/>
      <c r="U19" s="23"/>
    </row>
    <row r="20" spans="2:21" x14ac:dyDescent="0.2">
      <c r="C20" s="11" t="s">
        <v>45</v>
      </c>
      <c r="H20" s="293">
        <f>Worksheet!D34</f>
        <v>0</v>
      </c>
      <c r="I20" s="293"/>
      <c r="Q20" s="23"/>
      <c r="R20" s="23"/>
      <c r="S20" s="23"/>
      <c r="T20" s="23"/>
      <c r="U20" s="23"/>
    </row>
    <row r="21" spans="2:21" x14ac:dyDescent="0.2">
      <c r="Q21" s="23"/>
      <c r="R21" s="23"/>
      <c r="S21" s="23"/>
      <c r="T21" s="23"/>
      <c r="U21" s="23"/>
    </row>
    <row r="22" spans="2:21" x14ac:dyDescent="0.2">
      <c r="Q22" s="23"/>
      <c r="R22" s="23"/>
      <c r="S22" s="23"/>
      <c r="T22" s="23"/>
      <c r="U22" s="23"/>
    </row>
    <row r="23" spans="2:21" ht="24.75" thickBot="1" x14ac:dyDescent="0.25">
      <c r="B23" s="27" t="s">
        <v>46</v>
      </c>
      <c r="E23" s="28"/>
      <c r="F23" s="29" t="s">
        <v>30</v>
      </c>
      <c r="G23" s="29"/>
      <c r="H23" s="29" t="s">
        <v>25</v>
      </c>
      <c r="I23" s="29"/>
      <c r="J23" s="29" t="s">
        <v>26</v>
      </c>
      <c r="K23" s="29"/>
      <c r="L23" s="29" t="s">
        <v>27</v>
      </c>
      <c r="M23" s="30"/>
      <c r="N23" s="31" t="s">
        <v>47</v>
      </c>
      <c r="O23" s="30"/>
      <c r="P23" s="31" t="s">
        <v>48</v>
      </c>
      <c r="Q23" s="23"/>
      <c r="R23" s="23"/>
      <c r="S23" s="23"/>
      <c r="T23" s="23"/>
      <c r="U23" s="23"/>
    </row>
    <row r="24" spans="2:21" x14ac:dyDescent="0.2">
      <c r="C24" s="11" t="s">
        <v>49</v>
      </c>
      <c r="F24" s="32">
        <f>Worksheet!D43</f>
        <v>0</v>
      </c>
      <c r="G24" s="32"/>
      <c r="H24" s="33">
        <f>Worksheet!D38</f>
        <v>0</v>
      </c>
      <c r="I24" s="34"/>
      <c r="J24" s="33">
        <f>Worksheet!D39</f>
        <v>0</v>
      </c>
      <c r="K24" s="34"/>
      <c r="L24" s="35">
        <f>Worksheet!D40</f>
        <v>30</v>
      </c>
      <c r="M24" s="32"/>
      <c r="N24" s="32">
        <f>Worksheet!D42</f>
        <v>0</v>
      </c>
      <c r="O24" s="32"/>
      <c r="P24" s="36">
        <f>IF(H15&gt;0,IF(Worksheet!D41="yes",T24,R24),0)</f>
        <v>0</v>
      </c>
      <c r="Q24" s="23"/>
      <c r="R24" s="205">
        <f>IF(F24&gt;0,PMT(J24/12,L24*12,F24)*-1,0)</f>
        <v>0</v>
      </c>
      <c r="S24" s="206"/>
      <c r="T24" s="206">
        <f>(F24*J24)/12</f>
        <v>0</v>
      </c>
      <c r="U24" s="23"/>
    </row>
    <row r="25" spans="2:21" x14ac:dyDescent="0.2">
      <c r="C25" s="11" t="s">
        <v>50</v>
      </c>
      <c r="F25" s="32">
        <f>Worksheet!I43</f>
        <v>0</v>
      </c>
      <c r="G25" s="32"/>
      <c r="H25" s="33">
        <f>Worksheet!I38</f>
        <v>0</v>
      </c>
      <c r="I25" s="34"/>
      <c r="J25" s="33">
        <f>Worksheet!I39</f>
        <v>0</v>
      </c>
      <c r="K25" s="34"/>
      <c r="L25" s="35">
        <f>Worksheet!I40</f>
        <v>30</v>
      </c>
      <c r="M25" s="32"/>
      <c r="N25" s="32">
        <f>Worksheet!I42</f>
        <v>0</v>
      </c>
      <c r="O25" s="32"/>
      <c r="P25" s="36">
        <f>IF(H15&gt;0,IF(Worksheet!D42="yes",T25,R25),0)</f>
        <v>0</v>
      </c>
      <c r="Q25" s="23"/>
      <c r="R25" s="205">
        <f>IF(F25&gt;0,PMT(J25/12,L25*12,F25)*-1,0)</f>
        <v>0</v>
      </c>
      <c r="S25" s="206"/>
      <c r="T25" s="206">
        <f>(F25*J25)/12</f>
        <v>0</v>
      </c>
      <c r="U25" s="23"/>
    </row>
    <row r="26" spans="2:21" x14ac:dyDescent="0.2">
      <c r="C26" s="11" t="s">
        <v>51</v>
      </c>
      <c r="F26" s="32">
        <f>Worksheet!D51</f>
        <v>0</v>
      </c>
      <c r="G26" s="32"/>
      <c r="H26" s="33">
        <f>Worksheet!D46</f>
        <v>0</v>
      </c>
      <c r="I26" s="34"/>
      <c r="J26" s="33">
        <f>Worksheet!D47</f>
        <v>0</v>
      </c>
      <c r="K26" s="34"/>
      <c r="L26" s="35">
        <f>Worksheet!D48</f>
        <v>30</v>
      </c>
      <c r="M26" s="32"/>
      <c r="N26" s="32">
        <f>Worksheet!D50</f>
        <v>0</v>
      </c>
      <c r="O26" s="32"/>
      <c r="P26" s="36">
        <f>IF(H15&gt;0,IF(Worksheet!D43="yes",T26,R26),0)</f>
        <v>0</v>
      </c>
      <c r="R26" s="205">
        <f>IF(F26&gt;0,PMT(J26/12,L26*12,F26)*-1,0)</f>
        <v>0</v>
      </c>
      <c r="S26" s="207"/>
      <c r="T26" s="206">
        <f>(F26*J26)/12</f>
        <v>0</v>
      </c>
    </row>
    <row r="27" spans="2:21" ht="24" customHeight="1" x14ac:dyDescent="0.2"/>
    <row r="28" spans="2:21" ht="12.75" thickBot="1" x14ac:dyDescent="0.25">
      <c r="B28" s="27" t="s">
        <v>52</v>
      </c>
      <c r="E28" s="25"/>
      <c r="F28" s="28" t="s">
        <v>54</v>
      </c>
      <c r="M28" s="25"/>
      <c r="N28" s="28" t="s">
        <v>54</v>
      </c>
      <c r="P28" s="258" t="str">
        <f>TaxExpenses!O13</f>
        <v/>
      </c>
      <c r="Q28" s="28"/>
    </row>
    <row r="29" spans="2:21" x14ac:dyDescent="0.2">
      <c r="C29" s="11" t="s">
        <v>53</v>
      </c>
      <c r="F29" s="36">
        <f>Worksheet!D61</f>
        <v>0</v>
      </c>
      <c r="J29" s="11" t="s">
        <v>65</v>
      </c>
      <c r="N29" s="36">
        <f>Worksheet!D72</f>
        <v>0</v>
      </c>
      <c r="P29" s="36" t="str">
        <f>IF(TaxExpenses!I13="Yes",TaxExpenses!O12+F29,"")</f>
        <v/>
      </c>
    </row>
    <row r="30" spans="2:21" x14ac:dyDescent="0.2">
      <c r="C30" s="11" t="s">
        <v>55</v>
      </c>
      <c r="F30" s="36">
        <f>Worksheet!D62</f>
        <v>0</v>
      </c>
      <c r="J30" s="11" t="s">
        <v>96</v>
      </c>
      <c r="N30" s="36">
        <f>Worksheet!D73</f>
        <v>0</v>
      </c>
    </row>
    <row r="31" spans="2:21" x14ac:dyDescent="0.2">
      <c r="C31" s="11" t="s">
        <v>56</v>
      </c>
      <c r="F31" s="36">
        <f>Worksheet!D63</f>
        <v>0</v>
      </c>
      <c r="J31" s="11" t="s">
        <v>97</v>
      </c>
      <c r="N31" s="36">
        <f>Worksheet!D74</f>
        <v>0</v>
      </c>
    </row>
    <row r="32" spans="2:21" x14ac:dyDescent="0.2">
      <c r="C32" s="11" t="s">
        <v>57</v>
      </c>
      <c r="F32" s="36">
        <f>Worksheet!D64</f>
        <v>0</v>
      </c>
      <c r="J32" s="11" t="s">
        <v>66</v>
      </c>
      <c r="N32" s="36">
        <f>Worksheet!D75</f>
        <v>0</v>
      </c>
    </row>
    <row r="33" spans="2:16" x14ac:dyDescent="0.2">
      <c r="C33" s="11" t="s">
        <v>58</v>
      </c>
      <c r="F33" s="36">
        <f>Worksheet!D65</f>
        <v>0</v>
      </c>
      <c r="J33" s="11" t="s">
        <v>67</v>
      </c>
      <c r="N33" s="36">
        <f>Worksheet!D76</f>
        <v>0</v>
      </c>
    </row>
    <row r="34" spans="2:16" x14ac:dyDescent="0.2">
      <c r="C34" s="11" t="s">
        <v>59</v>
      </c>
      <c r="F34" s="36">
        <f>Worksheet!D66</f>
        <v>0</v>
      </c>
      <c r="J34" s="11" t="s">
        <v>68</v>
      </c>
      <c r="N34" s="36">
        <f>Worksheet!D77</f>
        <v>0</v>
      </c>
    </row>
    <row r="35" spans="2:16" x14ac:dyDescent="0.2">
      <c r="C35" s="11" t="s">
        <v>60</v>
      </c>
      <c r="F35" s="36">
        <f>Worksheet!D67</f>
        <v>0</v>
      </c>
      <c r="J35" s="11" t="s">
        <v>69</v>
      </c>
      <c r="N35" s="36">
        <f>Worksheet!D78</f>
        <v>0</v>
      </c>
    </row>
    <row r="36" spans="2:16" x14ac:dyDescent="0.2">
      <c r="C36" s="11" t="s">
        <v>61</v>
      </c>
      <c r="F36" s="36">
        <f>Worksheet!D68</f>
        <v>0</v>
      </c>
      <c r="J36" s="11" t="s">
        <v>70</v>
      </c>
      <c r="N36" s="36">
        <f>Worksheet!D79</f>
        <v>0</v>
      </c>
    </row>
    <row r="37" spans="2:16" x14ac:dyDescent="0.2">
      <c r="C37" s="11" t="s">
        <v>62</v>
      </c>
      <c r="F37" s="36">
        <f>Worksheet!D69</f>
        <v>0</v>
      </c>
      <c r="J37" s="11" t="s">
        <v>71</v>
      </c>
      <c r="N37" s="36">
        <f>Worksheet!D80</f>
        <v>0</v>
      </c>
    </row>
    <row r="38" spans="2:16" x14ac:dyDescent="0.2">
      <c r="C38" s="11" t="s">
        <v>63</v>
      </c>
      <c r="F38" s="36">
        <f>Worksheet!D70</f>
        <v>0</v>
      </c>
      <c r="J38" s="11" t="s">
        <v>72</v>
      </c>
      <c r="N38" s="36">
        <f>Worksheet!D81</f>
        <v>0</v>
      </c>
    </row>
    <row r="39" spans="2:16" x14ac:dyDescent="0.2">
      <c r="C39" s="11" t="s">
        <v>64</v>
      </c>
      <c r="F39" s="36">
        <f>Worksheet!D71</f>
        <v>0</v>
      </c>
      <c r="J39" s="11" t="s">
        <v>73</v>
      </c>
      <c r="N39" s="36">
        <f>Worksheet!D82</f>
        <v>0</v>
      </c>
    </row>
    <row r="40" spans="2:16" ht="25.5" customHeight="1" x14ac:dyDescent="0.2"/>
    <row r="41" spans="2:16" x14ac:dyDescent="0.2">
      <c r="B41" s="37" t="s">
        <v>74</v>
      </c>
    </row>
    <row r="42" spans="2:16" ht="12.75" thickBot="1" x14ac:dyDescent="0.25">
      <c r="G42" s="25"/>
      <c r="H42" s="30" t="s">
        <v>76</v>
      </c>
      <c r="I42" s="25"/>
      <c r="M42" s="25"/>
      <c r="N42" s="30" t="s">
        <v>77</v>
      </c>
      <c r="O42" s="25"/>
    </row>
    <row r="43" spans="2:16" x14ac:dyDescent="0.2">
      <c r="C43" s="11" t="s">
        <v>75</v>
      </c>
      <c r="H43" s="284">
        <f>H18+H19</f>
        <v>0</v>
      </c>
      <c r="I43" s="284"/>
      <c r="N43" s="282">
        <f t="shared" ref="N43:N48" si="0">H43*12</f>
        <v>0</v>
      </c>
      <c r="O43" s="282"/>
    </row>
    <row r="44" spans="2:16" x14ac:dyDescent="0.2">
      <c r="C44" s="11" t="s">
        <v>78</v>
      </c>
      <c r="H44" s="283">
        <f>H20</f>
        <v>0</v>
      </c>
      <c r="I44" s="283"/>
      <c r="N44" s="282">
        <f t="shared" si="0"/>
        <v>0</v>
      </c>
      <c r="O44" s="282"/>
    </row>
    <row r="45" spans="2:16" x14ac:dyDescent="0.2">
      <c r="C45" s="11" t="s">
        <v>79</v>
      </c>
      <c r="H45" s="283">
        <f>H43-H44</f>
        <v>0</v>
      </c>
      <c r="I45" s="283"/>
      <c r="N45" s="282">
        <f t="shared" si="0"/>
        <v>0</v>
      </c>
      <c r="O45" s="282"/>
    </row>
    <row r="46" spans="2:16" x14ac:dyDescent="0.2">
      <c r="C46" s="11" t="s">
        <v>80</v>
      </c>
      <c r="H46" s="283">
        <f>IF(TaxExpenses!I13="Yes",P29,SUM(F29:F39,N29:N39))</f>
        <v>0</v>
      </c>
      <c r="I46" s="283"/>
      <c r="N46" s="282">
        <f t="shared" si="0"/>
        <v>0</v>
      </c>
      <c r="O46" s="282"/>
      <c r="P46" s="259" t="str">
        <f>IF(P29&lt;&gt;"",P28,"")</f>
        <v/>
      </c>
    </row>
    <row r="47" spans="2:16" x14ac:dyDescent="0.2">
      <c r="C47" s="11" t="s">
        <v>81</v>
      </c>
      <c r="H47" s="283">
        <f>H45-H46</f>
        <v>0</v>
      </c>
      <c r="I47" s="283"/>
      <c r="N47" s="282">
        <f t="shared" si="0"/>
        <v>0</v>
      </c>
      <c r="O47" s="282"/>
    </row>
    <row r="48" spans="2:16" x14ac:dyDescent="0.2">
      <c r="C48" s="11" t="s">
        <v>82</v>
      </c>
      <c r="H48" s="285">
        <f>SUM(P24:P26)</f>
        <v>0</v>
      </c>
      <c r="I48" s="285"/>
      <c r="N48" s="282">
        <f t="shared" si="0"/>
        <v>0</v>
      </c>
      <c r="O48" s="282"/>
    </row>
    <row r="49" spans="2:16" x14ac:dyDescent="0.2">
      <c r="H49" s="32"/>
      <c r="I49" s="32"/>
      <c r="N49" s="32"/>
      <c r="O49" s="32"/>
    </row>
    <row r="50" spans="2:16" ht="12.75" thickBot="1" x14ac:dyDescent="0.25">
      <c r="C50" s="39" t="s">
        <v>83</v>
      </c>
      <c r="D50" s="39"/>
      <c r="E50" s="40"/>
      <c r="F50" s="40"/>
      <c r="G50" s="40"/>
      <c r="H50" s="292">
        <f>H47-H48</f>
        <v>0</v>
      </c>
      <c r="I50" s="292"/>
      <c r="J50" s="40"/>
      <c r="K50" s="40"/>
      <c r="L50" s="40"/>
      <c r="M50" s="40"/>
      <c r="N50" s="292">
        <f>H50*12</f>
        <v>0</v>
      </c>
      <c r="O50" s="292"/>
    </row>
    <row r="51" spans="2:16" ht="12.75" thickTop="1" x14ac:dyDescent="0.2"/>
    <row r="52" spans="2:16" x14ac:dyDescent="0.2">
      <c r="P52" s="88"/>
    </row>
    <row r="54" spans="2:16" x14ac:dyDescent="0.2">
      <c r="B54" s="26" t="s">
        <v>114</v>
      </c>
    </row>
    <row r="56" spans="2:16" ht="12.75" hidden="1" thickBot="1" x14ac:dyDescent="0.25">
      <c r="G56" s="25"/>
      <c r="H56" s="30" t="s">
        <v>76</v>
      </c>
      <c r="I56" s="25"/>
      <c r="M56" s="25"/>
      <c r="N56" s="30" t="s">
        <v>77</v>
      </c>
      <c r="O56" s="25"/>
    </row>
    <row r="57" spans="2:16" hidden="1" x14ac:dyDescent="0.2">
      <c r="B57" s="38" t="s">
        <v>102</v>
      </c>
      <c r="C57" s="11" t="s">
        <v>75</v>
      </c>
      <c r="H57" s="284">
        <f>H43</f>
        <v>0</v>
      </c>
      <c r="I57" s="284"/>
      <c r="N57" s="284">
        <f t="shared" ref="N57:N62" si="1">H57*12</f>
        <v>0</v>
      </c>
      <c r="O57" s="284"/>
    </row>
    <row r="58" spans="2:16" hidden="1" x14ac:dyDescent="0.2">
      <c r="C58" s="11" t="s">
        <v>84</v>
      </c>
      <c r="H58" s="283">
        <f>H44</f>
        <v>0</v>
      </c>
      <c r="I58" s="283"/>
      <c r="N58" s="283">
        <f t="shared" si="1"/>
        <v>0</v>
      </c>
      <c r="O58" s="283"/>
    </row>
    <row r="59" spans="2:16" hidden="1" x14ac:dyDescent="0.2">
      <c r="C59" s="11" t="s">
        <v>79</v>
      </c>
      <c r="H59" s="283">
        <f>H57-H58</f>
        <v>0</v>
      </c>
      <c r="I59" s="283"/>
      <c r="N59" s="283">
        <f t="shared" si="1"/>
        <v>0</v>
      </c>
      <c r="O59" s="283"/>
    </row>
    <row r="60" spans="2:16" hidden="1" x14ac:dyDescent="0.2">
      <c r="C60" s="11" t="s">
        <v>80</v>
      </c>
      <c r="H60" s="283">
        <f>H46</f>
        <v>0</v>
      </c>
      <c r="I60" s="283"/>
      <c r="N60" s="283">
        <f t="shared" si="1"/>
        <v>0</v>
      </c>
      <c r="O60" s="283"/>
    </row>
    <row r="61" spans="2:16" hidden="1" x14ac:dyDescent="0.2">
      <c r="C61" s="11" t="s">
        <v>81</v>
      </c>
      <c r="H61" s="283">
        <f>H47</f>
        <v>0</v>
      </c>
      <c r="I61" s="283"/>
      <c r="N61" s="283">
        <f t="shared" si="1"/>
        <v>0</v>
      </c>
      <c r="O61" s="283"/>
    </row>
    <row r="62" spans="2:16" hidden="1" x14ac:dyDescent="0.2">
      <c r="C62" s="11" t="s">
        <v>82</v>
      </c>
      <c r="H62" s="283">
        <f>H48</f>
        <v>0</v>
      </c>
      <c r="I62" s="283"/>
      <c r="N62" s="283">
        <f t="shared" si="1"/>
        <v>0</v>
      </c>
      <c r="O62" s="283"/>
    </row>
    <row r="63" spans="2:16" hidden="1" x14ac:dyDescent="0.2">
      <c r="H63" s="32"/>
      <c r="I63" s="32"/>
      <c r="N63" s="32"/>
      <c r="O63" s="32"/>
    </row>
    <row r="64" spans="2:16" ht="12.75" hidden="1" thickBot="1" x14ac:dyDescent="0.25">
      <c r="C64" s="39" t="s">
        <v>83</v>
      </c>
      <c r="D64" s="40"/>
      <c r="E64" s="40"/>
      <c r="F64" s="40"/>
      <c r="G64" s="40"/>
      <c r="H64" s="292">
        <f>H50</f>
        <v>0</v>
      </c>
      <c r="I64" s="292"/>
      <c r="J64" s="40"/>
      <c r="K64" s="40"/>
      <c r="L64" s="40"/>
      <c r="M64" s="40"/>
      <c r="N64" s="292">
        <f>H64*12</f>
        <v>0</v>
      </c>
      <c r="O64" s="292"/>
    </row>
    <row r="66" spans="2:23" x14ac:dyDescent="0.2">
      <c r="B66" s="278" t="s">
        <v>250</v>
      </c>
      <c r="C66" s="11" t="s">
        <v>85</v>
      </c>
      <c r="H66" s="309">
        <f>H48*12</f>
        <v>0</v>
      </c>
      <c r="I66" s="309"/>
    </row>
    <row r="67" spans="2:23" x14ac:dyDescent="0.2">
      <c r="C67" s="11" t="s">
        <v>86</v>
      </c>
      <c r="H67" s="285">
        <f>(F24*J24)+(F25*J25)+(F26*J26)</f>
        <v>0</v>
      </c>
      <c r="I67" s="285"/>
    </row>
    <row r="69" spans="2:23" ht="12.75" thickBot="1" x14ac:dyDescent="0.25">
      <c r="C69" s="39" t="s">
        <v>87</v>
      </c>
      <c r="D69" s="39"/>
      <c r="E69" s="40"/>
      <c r="F69" s="40"/>
      <c r="G69" s="40"/>
      <c r="H69" s="294">
        <f>H66-H67</f>
        <v>0</v>
      </c>
      <c r="I69" s="294"/>
    </row>
    <row r="70" spans="2:23" ht="12.75" thickTop="1" x14ac:dyDescent="0.2"/>
    <row r="71" spans="2:23" x14ac:dyDescent="0.2">
      <c r="B71" s="278" t="s">
        <v>103</v>
      </c>
      <c r="C71" s="11" t="s">
        <v>81</v>
      </c>
      <c r="H71" s="283">
        <f>N61</f>
        <v>0</v>
      </c>
      <c r="I71" s="283"/>
    </row>
    <row r="72" spans="2:23" x14ac:dyDescent="0.2">
      <c r="C72" s="11" t="s">
        <v>99</v>
      </c>
      <c r="H72" s="283">
        <f>H67</f>
        <v>0</v>
      </c>
      <c r="I72" s="283"/>
    </row>
    <row r="73" spans="2:23" x14ac:dyDescent="0.2">
      <c r="C73" s="11" t="s">
        <v>100</v>
      </c>
      <c r="H73" s="283">
        <f>Worksheet!I56</f>
        <v>0</v>
      </c>
      <c r="I73" s="283"/>
    </row>
    <row r="74" spans="2:23" x14ac:dyDescent="0.2">
      <c r="C74" s="11" t="s">
        <v>88</v>
      </c>
      <c r="H74" s="283">
        <f>H71-H72-H73</f>
        <v>0</v>
      </c>
      <c r="I74" s="283"/>
    </row>
    <row r="75" spans="2:23" x14ac:dyDescent="0.2">
      <c r="C75" s="11" t="s">
        <v>89</v>
      </c>
      <c r="H75" s="305">
        <f>Worksheet!I8</f>
        <v>0</v>
      </c>
      <c r="I75" s="306"/>
    </row>
    <row r="77" spans="2:23" ht="12.75" thickBot="1" x14ac:dyDescent="0.25">
      <c r="C77" s="39" t="s">
        <v>218</v>
      </c>
      <c r="D77" s="40"/>
      <c r="E77" s="40"/>
      <c r="F77" s="40"/>
      <c r="G77" s="40"/>
      <c r="H77" s="292">
        <f>H74*H75</f>
        <v>0</v>
      </c>
      <c r="I77" s="292"/>
    </row>
    <row r="78" spans="2:23" ht="12.75" thickTop="1" x14ac:dyDescent="0.2"/>
    <row r="79" spans="2:23" x14ac:dyDescent="0.2">
      <c r="B79" s="278" t="s">
        <v>104</v>
      </c>
      <c r="C79" s="11" t="s">
        <v>90</v>
      </c>
      <c r="H79" s="308">
        <f>Worksheet!I35</f>
        <v>0.05</v>
      </c>
      <c r="I79" s="287"/>
      <c r="W79" s="241"/>
    </row>
    <row r="81" spans="2:16" ht="12.75" thickBot="1" x14ac:dyDescent="0.25">
      <c r="C81" s="39" t="s">
        <v>91</v>
      </c>
      <c r="D81" s="40"/>
      <c r="E81" s="40"/>
      <c r="F81" s="40"/>
      <c r="G81" s="40"/>
      <c r="H81" s="292">
        <f>Worksheet!D17*Report!H79</f>
        <v>0</v>
      </c>
      <c r="I81" s="292"/>
    </row>
    <row r="82" spans="2:16" ht="12.75" thickTop="1" x14ac:dyDescent="0.2"/>
    <row r="83" spans="2:16" x14ac:dyDescent="0.2">
      <c r="B83" s="26" t="s">
        <v>92</v>
      </c>
    </row>
    <row r="85" spans="2:16" x14ac:dyDescent="0.2">
      <c r="C85" s="27" t="s">
        <v>232</v>
      </c>
      <c r="O85" s="245"/>
      <c r="P85" s="244" t="e">
        <f>O87/O88</f>
        <v>#DIV/0!</v>
      </c>
    </row>
    <row r="86" spans="2:16" x14ac:dyDescent="0.2">
      <c r="O86" s="245"/>
      <c r="P86" s="245"/>
    </row>
    <row r="87" spans="2:16" x14ac:dyDescent="0.2">
      <c r="D87" s="41" t="s">
        <v>93</v>
      </c>
      <c r="E87" s="41"/>
      <c r="F87" s="41"/>
      <c r="G87" s="41"/>
      <c r="H87" s="41"/>
      <c r="I87" s="41"/>
      <c r="J87" s="41"/>
      <c r="K87" s="41"/>
      <c r="L87" s="41"/>
      <c r="M87" s="41"/>
      <c r="O87" s="289">
        <f>N64+H69+(H77*-1)+H81</f>
        <v>0</v>
      </c>
      <c r="P87" s="289"/>
    </row>
    <row r="88" spans="2:16" x14ac:dyDescent="0.2">
      <c r="D88" s="303" t="s">
        <v>42</v>
      </c>
      <c r="E88" s="303"/>
      <c r="F88" s="303"/>
      <c r="G88" s="303"/>
      <c r="H88" s="303"/>
      <c r="I88" s="303"/>
      <c r="J88" s="303"/>
      <c r="K88" s="303"/>
      <c r="L88" s="303"/>
      <c r="M88" s="303"/>
      <c r="O88" s="291">
        <f>H15</f>
        <v>0</v>
      </c>
      <c r="P88" s="291"/>
    </row>
    <row r="89" spans="2:16" x14ac:dyDescent="0.2">
      <c r="O89" s="245"/>
      <c r="P89" s="245"/>
    </row>
    <row r="90" spans="2:16" x14ac:dyDescent="0.2">
      <c r="C90" s="27" t="s">
        <v>233</v>
      </c>
      <c r="O90" s="304" t="e">
        <f>O92/O93</f>
        <v>#DIV/0!</v>
      </c>
      <c r="P90" s="304"/>
    </row>
    <row r="91" spans="2:16" x14ac:dyDescent="0.2">
      <c r="O91" s="245"/>
      <c r="P91" s="245"/>
    </row>
    <row r="92" spans="2:16" x14ac:dyDescent="0.2">
      <c r="D92" s="288" t="s">
        <v>94</v>
      </c>
      <c r="E92" s="288"/>
      <c r="F92" s="288"/>
      <c r="G92" s="288"/>
      <c r="H92" s="288"/>
      <c r="I92" s="288"/>
      <c r="J92" s="288"/>
      <c r="K92" s="288"/>
      <c r="L92" s="288"/>
      <c r="M92" s="288"/>
      <c r="O92" s="289">
        <f>N64+H69+(H77*-1)</f>
        <v>0</v>
      </c>
      <c r="P92" s="289"/>
    </row>
    <row r="93" spans="2:16" x14ac:dyDescent="0.2">
      <c r="D93" s="287" t="s">
        <v>42</v>
      </c>
      <c r="E93" s="287"/>
      <c r="F93" s="287"/>
      <c r="G93" s="287"/>
      <c r="H93" s="287"/>
      <c r="I93" s="287"/>
      <c r="J93" s="287"/>
      <c r="K93" s="287"/>
      <c r="L93" s="287"/>
      <c r="M93" s="287"/>
      <c r="O93" s="290">
        <f>O88</f>
        <v>0</v>
      </c>
      <c r="P93" s="290"/>
    </row>
    <row r="94" spans="2:16" x14ac:dyDescent="0.2">
      <c r="O94" s="245"/>
      <c r="P94" s="245"/>
    </row>
    <row r="95" spans="2:16" x14ac:dyDescent="0.2">
      <c r="C95" s="27" t="s">
        <v>234</v>
      </c>
      <c r="O95" s="304" t="e">
        <f>N64/H15</f>
        <v>#DIV/0!</v>
      </c>
      <c r="P95" s="304"/>
    </row>
    <row r="96" spans="2:16" x14ac:dyDescent="0.2">
      <c r="O96" s="245"/>
      <c r="P96" s="245"/>
    </row>
    <row r="97" spans="2:16" x14ac:dyDescent="0.2">
      <c r="C97" s="27" t="s">
        <v>95</v>
      </c>
      <c r="O97" s="304" t="e">
        <f>N61/B11</f>
        <v>#DIV/0!</v>
      </c>
      <c r="P97" s="304"/>
    </row>
    <row r="98" spans="2:16" x14ac:dyDescent="0.2">
      <c r="O98" s="245"/>
      <c r="P98" s="245"/>
    </row>
    <row r="99" spans="2:16" x14ac:dyDescent="0.2">
      <c r="C99" s="42" t="s">
        <v>105</v>
      </c>
      <c r="O99" s="296" t="e">
        <f>N61/H66</f>
        <v>#DIV/0!</v>
      </c>
      <c r="P99" s="296"/>
    </row>
    <row r="100" spans="2:16" x14ac:dyDescent="0.2">
      <c r="O100" s="245"/>
      <c r="P100" s="245"/>
    </row>
    <row r="101" spans="2:16" x14ac:dyDescent="0.2">
      <c r="C101" s="42" t="s">
        <v>235</v>
      </c>
      <c r="O101" s="245"/>
      <c r="P101" s="248" t="e">
        <f>Worksheet!D17/(Worksheet!D31*12)</f>
        <v>#DIV/0!</v>
      </c>
    </row>
    <row r="102" spans="2:16" x14ac:dyDescent="0.2">
      <c r="O102" s="245"/>
      <c r="P102" s="245"/>
    </row>
    <row r="103" spans="2:16" x14ac:dyDescent="0.2">
      <c r="C103" s="42" t="s">
        <v>203</v>
      </c>
      <c r="O103" s="245"/>
      <c r="P103" s="249" t="e">
        <f>B11/N61</f>
        <v>#DIV/0!</v>
      </c>
    </row>
    <row r="109" spans="2:16" x14ac:dyDescent="0.2">
      <c r="B109" s="183" t="s">
        <v>116</v>
      </c>
    </row>
  </sheetData>
  <sheetProtection password="CB35" sheet="1" objects="1" scenarios="1" selectLockedCells="1"/>
  <mergeCells count="63">
    <mergeCell ref="H79:I79"/>
    <mergeCell ref="H81:I81"/>
    <mergeCell ref="O90:P90"/>
    <mergeCell ref="O97:P97"/>
    <mergeCell ref="H20:I20"/>
    <mergeCell ref="H64:I64"/>
    <mergeCell ref="H62:I62"/>
    <mergeCell ref="H50:I50"/>
    <mergeCell ref="H57:I57"/>
    <mergeCell ref="H66:I66"/>
    <mergeCell ref="N57:O57"/>
    <mergeCell ref="N58:O58"/>
    <mergeCell ref="N50:O50"/>
    <mergeCell ref="H67:I67"/>
    <mergeCell ref="N59:O59"/>
    <mergeCell ref="H77:I77"/>
    <mergeCell ref="L6:P6"/>
    <mergeCell ref="O99:P99"/>
    <mergeCell ref="B2:P2"/>
    <mergeCell ref="B6:D6"/>
    <mergeCell ref="B3:P3"/>
    <mergeCell ref="B5:D5"/>
    <mergeCell ref="J5:K5"/>
    <mergeCell ref="B8:D8"/>
    <mergeCell ref="H58:I58"/>
    <mergeCell ref="H44:I44"/>
    <mergeCell ref="H15:I15"/>
    <mergeCell ref="D88:M88"/>
    <mergeCell ref="O95:P95"/>
    <mergeCell ref="H74:I74"/>
    <mergeCell ref="H75:I75"/>
    <mergeCell ref="B10:C10"/>
    <mergeCell ref="B11:C11"/>
    <mergeCell ref="D93:M93"/>
    <mergeCell ref="D92:M92"/>
    <mergeCell ref="O92:P92"/>
    <mergeCell ref="O93:P93"/>
    <mergeCell ref="O87:P87"/>
    <mergeCell ref="O88:P88"/>
    <mergeCell ref="H71:I71"/>
    <mergeCell ref="H60:I60"/>
    <mergeCell ref="H61:I61"/>
    <mergeCell ref="H72:I72"/>
    <mergeCell ref="H73:I73"/>
    <mergeCell ref="N64:O64"/>
    <mergeCell ref="H19:I19"/>
    <mergeCell ref="H69:I69"/>
    <mergeCell ref="H18:I18"/>
    <mergeCell ref="N61:O61"/>
    <mergeCell ref="N62:O62"/>
    <mergeCell ref="H59:I59"/>
    <mergeCell ref="H46:I46"/>
    <mergeCell ref="N47:O47"/>
    <mergeCell ref="N48:O48"/>
    <mergeCell ref="H47:I47"/>
    <mergeCell ref="H48:I48"/>
    <mergeCell ref="N60:O60"/>
    <mergeCell ref="N43:O43"/>
    <mergeCell ref="N44:O44"/>
    <mergeCell ref="N45:O45"/>
    <mergeCell ref="N46:O46"/>
    <mergeCell ref="H45:I45"/>
    <mergeCell ref="H43:I43"/>
  </mergeCells>
  <phoneticPr fontId="2" type="noConversion"/>
  <printOptions horizontalCentered="1"/>
  <pageMargins left="0.5" right="0.5" top="0.5" bottom="0.5" header="0.5" footer="0.5"/>
  <pageSetup scale="95" orientation="portrait" r:id="rId1"/>
  <headerFooter alignWithMargins="0"/>
  <rowBreaks count="1" manualBreakCount="1">
    <brk id="52" max="1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B1:N59"/>
  <sheetViews>
    <sheetView showGridLines="0" showRowColHeaders="0" zoomScaleNormal="100" workbookViewId="0"/>
  </sheetViews>
  <sheetFormatPr defaultRowHeight="12" x14ac:dyDescent="0.2"/>
  <cols>
    <col min="1" max="1" width="2.140625" style="132" customWidth="1"/>
    <col min="2" max="2" width="8.85546875" style="132" customWidth="1"/>
    <col min="3" max="7" width="11.7109375" style="132" customWidth="1"/>
    <col min="8" max="8" width="7.28515625" style="132" customWidth="1"/>
    <col min="9" max="9" width="17.140625" style="132" customWidth="1"/>
    <col min="10" max="16384" width="9.140625" style="132"/>
  </cols>
  <sheetData>
    <row r="1" spans="2:14" ht="53.25" customHeight="1" x14ac:dyDescent="0.25">
      <c r="B1" s="188"/>
    </row>
    <row r="2" spans="2:14" ht="9" customHeight="1" x14ac:dyDescent="0.2"/>
    <row r="3" spans="2:14" ht="15.75" x14ac:dyDescent="0.25">
      <c r="B3" s="189" t="s">
        <v>229</v>
      </c>
      <c r="C3" s="128"/>
      <c r="D3" s="128"/>
      <c r="E3" s="128"/>
      <c r="F3" s="128"/>
      <c r="G3" s="129"/>
      <c r="H3" s="130" t="s">
        <v>127</v>
      </c>
      <c r="I3" s="131">
        <f>Worksheet!D17</f>
        <v>0</v>
      </c>
      <c r="K3" s="176"/>
    </row>
    <row r="4" spans="2:14" x14ac:dyDescent="0.2">
      <c r="B4" s="133" t="s">
        <v>124</v>
      </c>
      <c r="C4" s="134" t="str">
        <f>"   "&amp;Worksheet!I17&amp;" "&amp;Worksheet!I18&amp;" "&amp;Worksheet!I19&amp;" "&amp;Worksheet!I20</f>
        <v xml:space="preserve">   0 0 OR 0</v>
      </c>
      <c r="D4" s="134"/>
      <c r="E4" s="134"/>
      <c r="F4" s="134"/>
      <c r="G4" s="135"/>
      <c r="H4" s="136" t="s">
        <v>129</v>
      </c>
      <c r="I4" s="137">
        <f>Worksheet!I31</f>
        <v>0</v>
      </c>
    </row>
    <row r="5" spans="2:14" x14ac:dyDescent="0.2">
      <c r="B5" s="138" t="s">
        <v>125</v>
      </c>
      <c r="C5" s="139">
        <f>Worksheet!D88</f>
        <v>0</v>
      </c>
      <c r="D5" s="140" t="str">
        <f>Worksheet!B24&amp;":"</f>
        <v>Year Built:</v>
      </c>
      <c r="E5" s="139" t="str">
        <f>IF(Worksheet!D24&gt;0,Worksheet!D24,"")</f>
        <v/>
      </c>
      <c r="F5" s="141" t="s">
        <v>126</v>
      </c>
      <c r="G5" s="142">
        <f>Report!D11</f>
        <v>0</v>
      </c>
      <c r="H5" s="141" t="s">
        <v>128</v>
      </c>
      <c r="I5" s="143">
        <f>I3-I4</f>
        <v>0</v>
      </c>
    </row>
    <row r="6" spans="2:14" ht="8.25" customHeight="1" x14ac:dyDescent="0.2"/>
    <row r="7" spans="2:14" x14ac:dyDescent="0.2">
      <c r="B7" s="127"/>
      <c r="C7" s="128"/>
      <c r="D7" s="128"/>
      <c r="E7" s="128"/>
      <c r="F7" s="128"/>
      <c r="G7" s="128"/>
      <c r="H7" s="128"/>
      <c r="I7" s="144" t="s">
        <v>130</v>
      </c>
    </row>
    <row r="8" spans="2:14" x14ac:dyDescent="0.2">
      <c r="B8" s="133" t="s">
        <v>131</v>
      </c>
      <c r="C8" s="134"/>
      <c r="D8" s="134"/>
      <c r="E8" s="134"/>
      <c r="F8" s="134"/>
      <c r="G8" s="134"/>
      <c r="H8" s="134"/>
      <c r="I8" s="145">
        <f>Report!N43</f>
        <v>0</v>
      </c>
    </row>
    <row r="9" spans="2:14" x14ac:dyDescent="0.2">
      <c r="B9" s="146" t="s">
        <v>211</v>
      </c>
      <c r="C9" s="134"/>
      <c r="D9" s="134"/>
      <c r="E9" s="134"/>
      <c r="F9" s="134"/>
      <c r="G9" s="134"/>
      <c r="H9" s="134"/>
      <c r="I9" s="145">
        <f>Report!N44</f>
        <v>0</v>
      </c>
    </row>
    <row r="10" spans="2:14" x14ac:dyDescent="0.2">
      <c r="B10" s="133" t="s">
        <v>132</v>
      </c>
      <c r="C10" s="134"/>
      <c r="D10" s="134"/>
      <c r="E10" s="134"/>
      <c r="F10" s="134"/>
      <c r="G10" s="134"/>
      <c r="H10" s="134"/>
      <c r="I10" s="145">
        <f>I8-I9</f>
        <v>0</v>
      </c>
    </row>
    <row r="11" spans="2:14" x14ac:dyDescent="0.2">
      <c r="B11" s="146" t="s">
        <v>208</v>
      </c>
      <c r="C11" s="134"/>
      <c r="D11" s="134"/>
      <c r="E11" s="134"/>
      <c r="F11" s="134"/>
      <c r="G11" s="134"/>
      <c r="H11" s="134"/>
      <c r="I11" s="147">
        <f>IncomeDebt!D7</f>
        <v>0</v>
      </c>
    </row>
    <row r="12" spans="2:14" x14ac:dyDescent="0.2">
      <c r="B12" s="133" t="s">
        <v>133</v>
      </c>
      <c r="C12" s="134"/>
      <c r="D12" s="134"/>
      <c r="E12" s="134"/>
      <c r="F12" s="134"/>
      <c r="G12" s="134"/>
      <c r="H12" s="134"/>
      <c r="I12" s="148">
        <f>I10+I11</f>
        <v>0</v>
      </c>
    </row>
    <row r="13" spans="2:14" x14ac:dyDescent="0.2">
      <c r="B13" s="146"/>
      <c r="C13" s="134"/>
      <c r="D13" s="134"/>
      <c r="E13" s="134"/>
      <c r="F13" s="134"/>
      <c r="G13" s="134"/>
      <c r="H13" s="134"/>
      <c r="I13" s="149"/>
    </row>
    <row r="14" spans="2:14" x14ac:dyDescent="0.2">
      <c r="B14" s="150" t="s">
        <v>134</v>
      </c>
      <c r="C14" s="151"/>
      <c r="D14" s="134"/>
      <c r="E14" s="152" t="s">
        <v>153</v>
      </c>
      <c r="F14" s="152" t="s">
        <v>151</v>
      </c>
      <c r="G14" s="152" t="s">
        <v>152</v>
      </c>
      <c r="H14" s="134"/>
      <c r="I14" s="149"/>
      <c r="M14" s="152"/>
      <c r="N14" s="152"/>
    </row>
    <row r="15" spans="2:14" x14ac:dyDescent="0.2">
      <c r="B15" s="86" t="s">
        <v>53</v>
      </c>
      <c r="C15" s="151"/>
      <c r="D15" s="134"/>
      <c r="E15" s="184" t="b">
        <f>IF($I$3&gt;0,(IF(Worksheet!D61&gt;0,Worksheet!D61*12,"")))</f>
        <v>0</v>
      </c>
      <c r="F15" s="124" t="e">
        <f>IF(E15="","",E15/$I$8)</f>
        <v>#DIV/0!</v>
      </c>
      <c r="G15" s="184" t="e">
        <f>IF(E15="","",E15/$C$5)</f>
        <v>#DIV/0!</v>
      </c>
      <c r="H15" s="134"/>
      <c r="I15" s="149"/>
      <c r="M15" s="124"/>
      <c r="N15" s="123"/>
    </row>
    <row r="16" spans="2:14" x14ac:dyDescent="0.2">
      <c r="B16" s="86" t="s">
        <v>55</v>
      </c>
      <c r="C16" s="151"/>
      <c r="D16" s="134"/>
      <c r="E16" s="184" t="b">
        <f>IF($I$3&gt;0,(IF(Worksheet!D62&gt;0,Worksheet!D62*12,"")))</f>
        <v>0</v>
      </c>
      <c r="F16" s="124" t="e">
        <f t="shared" ref="F16:F37" si="0">IF(E16="","",E16/$I$8)</f>
        <v>#DIV/0!</v>
      </c>
      <c r="G16" s="184" t="e">
        <f t="shared" ref="G16:G37" si="1">IF(E16="","",E16/$C$5)</f>
        <v>#DIV/0!</v>
      </c>
      <c r="H16" s="134"/>
      <c r="I16" s="149"/>
      <c r="M16" s="124"/>
      <c r="N16" s="123"/>
    </row>
    <row r="17" spans="2:14" x14ac:dyDescent="0.2">
      <c r="B17" s="86" t="s">
        <v>56</v>
      </c>
      <c r="C17" s="151"/>
      <c r="D17" s="134"/>
      <c r="E17" s="184" t="b">
        <f>IF($I$3&gt;0,(IF(Worksheet!D63&gt;0,Worksheet!D63*12,"")))</f>
        <v>0</v>
      </c>
      <c r="F17" s="124" t="e">
        <f t="shared" si="0"/>
        <v>#DIV/0!</v>
      </c>
      <c r="G17" s="184" t="e">
        <f t="shared" si="1"/>
        <v>#DIV/0!</v>
      </c>
      <c r="H17" s="134"/>
      <c r="I17" s="149"/>
      <c r="M17" s="124"/>
      <c r="N17" s="123"/>
    </row>
    <row r="18" spans="2:14" x14ac:dyDescent="0.2">
      <c r="B18" s="86" t="s">
        <v>57</v>
      </c>
      <c r="C18" s="151"/>
      <c r="D18" s="134"/>
      <c r="E18" s="184" t="b">
        <f>IF($I$3&gt;0,(IF(Worksheet!D64&gt;0,Worksheet!D64*12,"")))</f>
        <v>0</v>
      </c>
      <c r="F18" s="124" t="e">
        <f t="shared" si="0"/>
        <v>#DIV/0!</v>
      </c>
      <c r="G18" s="184" t="e">
        <f t="shared" si="1"/>
        <v>#DIV/0!</v>
      </c>
      <c r="H18" s="134"/>
      <c r="I18" s="149"/>
      <c r="M18" s="124"/>
      <c r="N18" s="123"/>
    </row>
    <row r="19" spans="2:14" x14ac:dyDescent="0.2">
      <c r="B19" s="86" t="s">
        <v>58</v>
      </c>
      <c r="C19" s="151"/>
      <c r="D19" s="134"/>
      <c r="E19" s="184" t="b">
        <f>IF($I$3&gt;0,(IF(Worksheet!D65&gt;0,Worksheet!D65*12,"")))</f>
        <v>0</v>
      </c>
      <c r="F19" s="124" t="e">
        <f t="shared" si="0"/>
        <v>#DIV/0!</v>
      </c>
      <c r="G19" s="184" t="e">
        <f t="shared" si="1"/>
        <v>#DIV/0!</v>
      </c>
      <c r="H19" s="134"/>
      <c r="I19" s="149"/>
      <c r="M19" s="124"/>
      <c r="N19" s="123"/>
    </row>
    <row r="20" spans="2:14" x14ac:dyDescent="0.2">
      <c r="B20" s="86" t="s">
        <v>59</v>
      </c>
      <c r="C20" s="151"/>
      <c r="D20" s="134"/>
      <c r="E20" s="184" t="b">
        <f>IF($I$3&gt;0,(IF(Worksheet!D66&gt;0,Worksheet!D66*12,"")))</f>
        <v>0</v>
      </c>
      <c r="F20" s="124" t="e">
        <f t="shared" si="0"/>
        <v>#DIV/0!</v>
      </c>
      <c r="G20" s="184" t="e">
        <f t="shared" si="1"/>
        <v>#DIV/0!</v>
      </c>
      <c r="H20" s="134"/>
      <c r="I20" s="149"/>
      <c r="M20" s="124"/>
      <c r="N20" s="123"/>
    </row>
    <row r="21" spans="2:14" x14ac:dyDescent="0.2">
      <c r="B21" s="86" t="s">
        <v>60</v>
      </c>
      <c r="C21" s="151"/>
      <c r="D21" s="134"/>
      <c r="E21" s="184" t="b">
        <f>IF($I$3&gt;0,(IF(Worksheet!D67&gt;0,Worksheet!D67*12,"")))</f>
        <v>0</v>
      </c>
      <c r="F21" s="124" t="e">
        <f t="shared" si="0"/>
        <v>#DIV/0!</v>
      </c>
      <c r="G21" s="184" t="e">
        <f t="shared" si="1"/>
        <v>#DIV/0!</v>
      </c>
      <c r="H21" s="134"/>
      <c r="I21" s="149"/>
      <c r="M21" s="124"/>
      <c r="N21" s="123"/>
    </row>
    <row r="22" spans="2:14" x14ac:dyDescent="0.2">
      <c r="B22" s="86" t="s">
        <v>61</v>
      </c>
      <c r="C22" s="151"/>
      <c r="D22" s="134"/>
      <c r="E22" s="184" t="b">
        <f>IF($I$3&gt;0,(IF(Worksheet!D68&gt;0,Worksheet!D68*12,"")))</f>
        <v>0</v>
      </c>
      <c r="F22" s="124" t="e">
        <f t="shared" si="0"/>
        <v>#DIV/0!</v>
      </c>
      <c r="G22" s="184" t="e">
        <f t="shared" si="1"/>
        <v>#DIV/0!</v>
      </c>
      <c r="H22" s="134"/>
      <c r="I22" s="149"/>
      <c r="M22" s="124"/>
      <c r="N22" s="123"/>
    </row>
    <row r="23" spans="2:14" x14ac:dyDescent="0.2">
      <c r="B23" s="86" t="s">
        <v>62</v>
      </c>
      <c r="C23" s="151"/>
      <c r="D23" s="134"/>
      <c r="E23" s="184" t="b">
        <f>IF($I$3&gt;0,(IF(Worksheet!D69&gt;0,Worksheet!D69*12,"")))</f>
        <v>0</v>
      </c>
      <c r="F23" s="124" t="e">
        <f t="shared" si="0"/>
        <v>#DIV/0!</v>
      </c>
      <c r="G23" s="184" t="e">
        <f t="shared" si="1"/>
        <v>#DIV/0!</v>
      </c>
      <c r="H23" s="134"/>
      <c r="I23" s="149"/>
      <c r="M23" s="124"/>
      <c r="N23" s="123"/>
    </row>
    <row r="24" spans="2:14" x14ac:dyDescent="0.2">
      <c r="B24" s="86" t="s">
        <v>63</v>
      </c>
      <c r="C24" s="151"/>
      <c r="D24" s="134"/>
      <c r="E24" s="184" t="b">
        <f>IF($I$3&gt;0,(IF(Worksheet!D70&gt;0,Worksheet!D70*12,"")))</f>
        <v>0</v>
      </c>
      <c r="F24" s="124" t="e">
        <f t="shared" si="0"/>
        <v>#DIV/0!</v>
      </c>
      <c r="G24" s="184" t="e">
        <f t="shared" si="1"/>
        <v>#DIV/0!</v>
      </c>
      <c r="H24" s="134"/>
      <c r="I24" s="149"/>
      <c r="M24" s="124"/>
      <c r="N24" s="123"/>
    </row>
    <row r="25" spans="2:14" x14ac:dyDescent="0.2">
      <c r="B25" s="86" t="s">
        <v>64</v>
      </c>
      <c r="C25" s="151"/>
      <c r="D25" s="134"/>
      <c r="E25" s="184" t="b">
        <f>IF($I$3&gt;0,(IF(Worksheet!D71&gt;0,Worksheet!D71*12,"")))</f>
        <v>0</v>
      </c>
      <c r="F25" s="124" t="e">
        <f t="shared" si="0"/>
        <v>#DIV/0!</v>
      </c>
      <c r="G25" s="184" t="e">
        <f t="shared" si="1"/>
        <v>#DIV/0!</v>
      </c>
      <c r="H25" s="134"/>
      <c r="I25" s="149"/>
      <c r="M25" s="124"/>
      <c r="N25" s="123"/>
    </row>
    <row r="26" spans="2:14" x14ac:dyDescent="0.2">
      <c r="B26" s="86" t="s">
        <v>65</v>
      </c>
      <c r="C26" s="151"/>
      <c r="D26" s="134"/>
      <c r="E26" s="184" t="b">
        <f>IF($I$3&gt;0,(IF(Worksheet!D72&gt;0,Worksheet!D72*12,"")))</f>
        <v>0</v>
      </c>
      <c r="F26" s="124" t="e">
        <f t="shared" si="0"/>
        <v>#DIV/0!</v>
      </c>
      <c r="G26" s="184" t="e">
        <f t="shared" si="1"/>
        <v>#DIV/0!</v>
      </c>
      <c r="H26" s="134"/>
      <c r="I26" s="149"/>
      <c r="M26" s="124"/>
      <c r="N26" s="123"/>
    </row>
    <row r="27" spans="2:14" x14ac:dyDescent="0.2">
      <c r="B27" s="86" t="s">
        <v>96</v>
      </c>
      <c r="C27" s="151"/>
      <c r="D27" s="134"/>
      <c r="E27" s="184" t="b">
        <f>IF($I$3&gt;0,(IF(Worksheet!D73&gt;0,Worksheet!D73*12,"")))</f>
        <v>0</v>
      </c>
      <c r="F27" s="124" t="e">
        <f t="shared" si="0"/>
        <v>#DIV/0!</v>
      </c>
      <c r="G27" s="184" t="e">
        <f t="shared" si="1"/>
        <v>#DIV/0!</v>
      </c>
      <c r="H27" s="134"/>
      <c r="I27" s="149"/>
      <c r="M27" s="124"/>
      <c r="N27" s="123"/>
    </row>
    <row r="28" spans="2:14" x14ac:dyDescent="0.2">
      <c r="B28" s="86" t="s">
        <v>97</v>
      </c>
      <c r="C28" s="151"/>
      <c r="D28" s="134"/>
      <c r="E28" s="184" t="b">
        <f>IF($I$3&gt;0,(IF(Worksheet!D74&gt;0,Worksheet!D74*12,"")))</f>
        <v>0</v>
      </c>
      <c r="F28" s="124" t="e">
        <f t="shared" si="0"/>
        <v>#DIV/0!</v>
      </c>
      <c r="G28" s="184" t="e">
        <f t="shared" si="1"/>
        <v>#DIV/0!</v>
      </c>
      <c r="H28" s="134"/>
      <c r="I28" s="149"/>
      <c r="M28" s="124"/>
      <c r="N28" s="123"/>
    </row>
    <row r="29" spans="2:14" x14ac:dyDescent="0.2">
      <c r="B29" s="86" t="s">
        <v>66</v>
      </c>
      <c r="C29" s="151"/>
      <c r="D29" s="134"/>
      <c r="E29" s="184" t="b">
        <f>IF($I$3&gt;0,(IF(Worksheet!D75&gt;0,Worksheet!D75*12,"")))</f>
        <v>0</v>
      </c>
      <c r="F29" s="124" t="e">
        <f t="shared" si="0"/>
        <v>#DIV/0!</v>
      </c>
      <c r="G29" s="184" t="e">
        <f t="shared" si="1"/>
        <v>#DIV/0!</v>
      </c>
      <c r="H29" s="134"/>
      <c r="I29" s="149"/>
      <c r="M29" s="124"/>
      <c r="N29" s="123"/>
    </row>
    <row r="30" spans="2:14" x14ac:dyDescent="0.2">
      <c r="B30" s="86" t="s">
        <v>67</v>
      </c>
      <c r="C30" s="151"/>
      <c r="D30" s="134"/>
      <c r="E30" s="184" t="b">
        <f>IF($I$3&gt;0,(IF(Worksheet!D76&gt;0,Worksheet!D76*12,"")))</f>
        <v>0</v>
      </c>
      <c r="F30" s="124" t="e">
        <f t="shared" si="0"/>
        <v>#DIV/0!</v>
      </c>
      <c r="G30" s="184" t="e">
        <f t="shared" si="1"/>
        <v>#DIV/0!</v>
      </c>
      <c r="H30" s="134"/>
      <c r="I30" s="149"/>
      <c r="M30" s="124"/>
      <c r="N30" s="123"/>
    </row>
    <row r="31" spans="2:14" x14ac:dyDescent="0.2">
      <c r="B31" s="86" t="s">
        <v>68</v>
      </c>
      <c r="C31" s="151"/>
      <c r="D31" s="134"/>
      <c r="E31" s="184" t="b">
        <f>IF($I$3&gt;0,(IF(Worksheet!D77&gt;0,Worksheet!D77*12,"")))</f>
        <v>0</v>
      </c>
      <c r="F31" s="124" t="e">
        <f t="shared" si="0"/>
        <v>#DIV/0!</v>
      </c>
      <c r="G31" s="184" t="e">
        <f t="shared" si="1"/>
        <v>#DIV/0!</v>
      </c>
      <c r="H31" s="134"/>
      <c r="I31" s="149"/>
      <c r="M31" s="124"/>
      <c r="N31" s="123"/>
    </row>
    <row r="32" spans="2:14" x14ac:dyDescent="0.2">
      <c r="B32" s="86" t="s">
        <v>69</v>
      </c>
      <c r="C32" s="151"/>
      <c r="D32" s="134"/>
      <c r="E32" s="184" t="b">
        <f>IF($I$3&gt;0,(IF(Worksheet!D78&gt;0,Worksheet!D78*12,"")))</f>
        <v>0</v>
      </c>
      <c r="F32" s="124" t="e">
        <f t="shared" si="0"/>
        <v>#DIV/0!</v>
      </c>
      <c r="G32" s="184" t="e">
        <f t="shared" si="1"/>
        <v>#DIV/0!</v>
      </c>
      <c r="H32" s="134"/>
      <c r="I32" s="149"/>
      <c r="M32" s="124"/>
      <c r="N32" s="123"/>
    </row>
    <row r="33" spans="2:14" x14ac:dyDescent="0.2">
      <c r="B33" s="86" t="s">
        <v>70</v>
      </c>
      <c r="C33" s="151"/>
      <c r="D33" s="134"/>
      <c r="E33" s="184" t="b">
        <f>IF($I$3&gt;0,(IF(Worksheet!D79&gt;0,Worksheet!D79*12,"")))</f>
        <v>0</v>
      </c>
      <c r="F33" s="124" t="e">
        <f t="shared" si="0"/>
        <v>#DIV/0!</v>
      </c>
      <c r="G33" s="184" t="e">
        <f t="shared" si="1"/>
        <v>#DIV/0!</v>
      </c>
      <c r="H33" s="134"/>
      <c r="I33" s="149"/>
      <c r="M33" s="124"/>
      <c r="N33" s="123"/>
    </row>
    <row r="34" spans="2:14" x14ac:dyDescent="0.2">
      <c r="B34" s="86" t="s">
        <v>71</v>
      </c>
      <c r="C34" s="151"/>
      <c r="D34" s="134"/>
      <c r="E34" s="184" t="b">
        <f>IF($I$3&gt;0,(IF(Worksheet!D80&gt;0,Worksheet!D80*12,"")))</f>
        <v>0</v>
      </c>
      <c r="F34" s="124" t="e">
        <f t="shared" si="0"/>
        <v>#DIV/0!</v>
      </c>
      <c r="G34" s="184" t="e">
        <f t="shared" si="1"/>
        <v>#DIV/0!</v>
      </c>
      <c r="H34" s="134"/>
      <c r="I34" s="149"/>
      <c r="M34" s="124"/>
      <c r="N34" s="123"/>
    </row>
    <row r="35" spans="2:14" x14ac:dyDescent="0.2">
      <c r="B35" s="86" t="s">
        <v>72</v>
      </c>
      <c r="C35" s="151"/>
      <c r="D35" s="134"/>
      <c r="E35" s="184" t="b">
        <f>IF($I$3&gt;0,(IF(Worksheet!D81&gt;0,Worksheet!D81*12,"")))</f>
        <v>0</v>
      </c>
      <c r="F35" s="124" t="e">
        <f t="shared" si="0"/>
        <v>#DIV/0!</v>
      </c>
      <c r="G35" s="184" t="e">
        <f t="shared" si="1"/>
        <v>#DIV/0!</v>
      </c>
      <c r="H35" s="134"/>
      <c r="I35" s="149"/>
      <c r="M35" s="124"/>
      <c r="N35" s="123"/>
    </row>
    <row r="36" spans="2:14" x14ac:dyDescent="0.2">
      <c r="B36" s="86" t="s">
        <v>73</v>
      </c>
      <c r="C36" s="151"/>
      <c r="D36" s="134"/>
      <c r="E36" s="184" t="b">
        <f>IF($I$3&gt;0,(IF(Worksheet!D82&gt;0,Worksheet!D82*12,"")))</f>
        <v>0</v>
      </c>
      <c r="F36" s="124" t="e">
        <f t="shared" si="0"/>
        <v>#DIV/0!</v>
      </c>
      <c r="G36" s="184" t="e">
        <f t="shared" si="1"/>
        <v>#DIV/0!</v>
      </c>
      <c r="H36" s="134"/>
      <c r="I36" s="149"/>
      <c r="M36" s="124"/>
      <c r="N36" s="123"/>
    </row>
    <row r="37" spans="2:14" x14ac:dyDescent="0.2">
      <c r="B37" s="153" t="s">
        <v>212</v>
      </c>
      <c r="C37" s="151"/>
      <c r="D37" s="134"/>
      <c r="E37" s="185" t="b">
        <f>IF($I$3&gt;0,(IF(Worksheet!D83&gt;0,Worksheet!D83*12,"")))</f>
        <v>0</v>
      </c>
      <c r="F37" s="126" t="e">
        <f t="shared" si="0"/>
        <v>#DIV/0!</v>
      </c>
      <c r="G37" s="185" t="e">
        <f t="shared" si="1"/>
        <v>#DIV/0!</v>
      </c>
      <c r="H37" s="134"/>
      <c r="I37" s="154" t="b">
        <f>IF(E37&gt;0,E37,"")</f>
        <v>0</v>
      </c>
      <c r="M37" s="124"/>
      <c r="N37" s="123"/>
    </row>
    <row r="38" spans="2:14" ht="6.75" customHeight="1" x14ac:dyDescent="0.2">
      <c r="B38" s="155"/>
      <c r="C38" s="156"/>
      <c r="D38" s="156"/>
      <c r="E38" s="157"/>
      <c r="F38" s="156"/>
      <c r="G38" s="156"/>
      <c r="H38" s="158"/>
      <c r="I38" s="149"/>
    </row>
    <row r="39" spans="2:14" ht="21" customHeight="1" x14ac:dyDescent="0.2">
      <c r="B39" s="159" t="s">
        <v>135</v>
      </c>
      <c r="C39" s="156"/>
      <c r="D39" s="156"/>
      <c r="E39" s="156"/>
      <c r="F39" s="156"/>
      <c r="G39" s="156"/>
      <c r="H39" s="156"/>
      <c r="I39" s="148">
        <f>I12-I37</f>
        <v>0</v>
      </c>
    </row>
    <row r="40" spans="2:14" ht="10.5" customHeight="1" x14ac:dyDescent="0.2"/>
    <row r="41" spans="2:14" x14ac:dyDescent="0.2">
      <c r="B41" s="160" t="s">
        <v>136</v>
      </c>
      <c r="C41" s="128"/>
      <c r="D41" s="128"/>
      <c r="E41" s="128"/>
      <c r="F41" s="128"/>
      <c r="G41" s="128"/>
      <c r="H41" s="127"/>
      <c r="I41" s="129"/>
    </row>
    <row r="42" spans="2:14" ht="12.75" customHeight="1" x14ac:dyDescent="0.2">
      <c r="B42" s="146" t="s">
        <v>138</v>
      </c>
      <c r="C42" s="134"/>
      <c r="D42" s="134"/>
      <c r="E42" s="134"/>
      <c r="F42" s="134"/>
      <c r="G42" s="134"/>
      <c r="H42" s="314" t="str">
        <f>IF(Worksheet!I31&gt;0,Worksheet!I31,"")</f>
        <v/>
      </c>
      <c r="I42" s="315"/>
    </row>
    <row r="43" spans="2:14" ht="12.75" customHeight="1" x14ac:dyDescent="0.2">
      <c r="B43" s="146" t="s">
        <v>139</v>
      </c>
      <c r="C43" s="134"/>
      <c r="D43" s="134"/>
      <c r="E43" s="134"/>
      <c r="F43" s="134"/>
      <c r="G43" s="134"/>
      <c r="H43" s="314" t="str">
        <f>IF(Worksheet!I32&gt;0,Worksheet!I32,"")</f>
        <v/>
      </c>
      <c r="I43" s="315"/>
    </row>
    <row r="44" spans="2:14" ht="12.75" customHeight="1" x14ac:dyDescent="0.2">
      <c r="B44" s="146" t="s">
        <v>140</v>
      </c>
      <c r="C44" s="134"/>
      <c r="D44" s="134"/>
      <c r="E44" s="134"/>
      <c r="F44" s="134"/>
      <c r="G44" s="134"/>
      <c r="H44" s="314" t="str">
        <f>IF(Worksheet!I33&gt;0,Worksheet!I33,"")</f>
        <v/>
      </c>
      <c r="I44" s="315"/>
    </row>
    <row r="45" spans="2:14" ht="12.75" customHeight="1" x14ac:dyDescent="0.2">
      <c r="B45" s="133" t="s">
        <v>141</v>
      </c>
      <c r="C45" s="134"/>
      <c r="D45" s="134"/>
      <c r="E45" s="134"/>
      <c r="F45" s="134"/>
      <c r="G45" s="134"/>
      <c r="H45" s="314">
        <f>SUM(H42:I44)</f>
        <v>0</v>
      </c>
      <c r="I45" s="315"/>
    </row>
    <row r="46" spans="2:14" ht="6.75" customHeight="1" x14ac:dyDescent="0.2">
      <c r="B46" s="146"/>
      <c r="C46" s="134"/>
      <c r="D46" s="134"/>
      <c r="E46" s="134"/>
      <c r="F46" s="134"/>
      <c r="G46" s="134"/>
      <c r="H46" s="146"/>
      <c r="I46" s="135"/>
    </row>
    <row r="47" spans="2:14" x14ac:dyDescent="0.2">
      <c r="B47" s="133" t="s">
        <v>137</v>
      </c>
      <c r="C47" s="134"/>
      <c r="D47" s="134"/>
      <c r="E47" s="134"/>
      <c r="F47" s="134"/>
      <c r="G47" s="134"/>
      <c r="H47" s="146"/>
      <c r="I47" s="135"/>
    </row>
    <row r="48" spans="2:14" ht="12.75" customHeight="1" x14ac:dyDescent="0.2">
      <c r="B48" s="146" t="s">
        <v>142</v>
      </c>
      <c r="C48" s="134"/>
      <c r="D48" s="134"/>
      <c r="E48" s="134"/>
      <c r="F48" s="134"/>
      <c r="G48" s="134"/>
      <c r="H48" s="316">
        <f>I5</f>
        <v>0</v>
      </c>
      <c r="I48" s="317"/>
    </row>
    <row r="49" spans="2:9" ht="12.75" customHeight="1" x14ac:dyDescent="0.2">
      <c r="B49" s="146" t="s">
        <v>143</v>
      </c>
      <c r="C49" s="134"/>
      <c r="D49" s="134"/>
      <c r="E49" s="134"/>
      <c r="F49" s="134"/>
      <c r="G49" s="134"/>
      <c r="H49" s="312">
        <f>SUM(Report!R24:R26)*12</f>
        <v>0</v>
      </c>
      <c r="I49" s="313"/>
    </row>
    <row r="50" spans="2:9" ht="21" customHeight="1" x14ac:dyDescent="0.2">
      <c r="B50" s="138" t="s">
        <v>144</v>
      </c>
      <c r="C50" s="161"/>
      <c r="D50" s="161"/>
      <c r="E50" s="161"/>
      <c r="F50" s="161"/>
      <c r="G50" s="161"/>
      <c r="H50" s="310">
        <f>I39-H49</f>
        <v>0</v>
      </c>
      <c r="I50" s="311"/>
    </row>
    <row r="51" spans="2:9" ht="7.5" customHeight="1" x14ac:dyDescent="0.2"/>
    <row r="52" spans="2:9" x14ac:dyDescent="0.2">
      <c r="D52" s="160" t="s">
        <v>145</v>
      </c>
      <c r="E52" s="130"/>
      <c r="F52" s="130"/>
      <c r="G52" s="162" t="e">
        <f>Report!O97</f>
        <v>#DIV/0!</v>
      </c>
      <c r="H52" s="163"/>
    </row>
    <row r="53" spans="2:9" x14ac:dyDescent="0.2">
      <c r="D53" s="133" t="s">
        <v>146</v>
      </c>
      <c r="E53" s="136"/>
      <c r="F53" s="136"/>
      <c r="G53" s="164" t="e">
        <f>Report!P101</f>
        <v>#DIV/0!</v>
      </c>
      <c r="H53" s="165"/>
    </row>
    <row r="54" spans="2:9" x14ac:dyDescent="0.2">
      <c r="D54" s="133" t="s">
        <v>147</v>
      </c>
      <c r="E54" s="136"/>
      <c r="F54" s="136"/>
      <c r="G54" s="125" t="e">
        <f>I3/C5</f>
        <v>#DIV/0!</v>
      </c>
      <c r="H54" s="165"/>
    </row>
    <row r="55" spans="2:9" x14ac:dyDescent="0.2">
      <c r="D55" s="133" t="s">
        <v>148</v>
      </c>
      <c r="E55" s="136"/>
      <c r="F55" s="136"/>
      <c r="G55" s="166" t="e">
        <f>I3/G5</f>
        <v>#DIV/0!</v>
      </c>
      <c r="H55" s="165"/>
    </row>
    <row r="56" spans="2:9" x14ac:dyDescent="0.2">
      <c r="D56" s="133" t="s">
        <v>149</v>
      </c>
      <c r="E56" s="136"/>
      <c r="F56" s="136"/>
      <c r="G56" s="166" t="e">
        <f>E37/C5</f>
        <v>#DIV/0!</v>
      </c>
      <c r="H56" s="165"/>
    </row>
    <row r="57" spans="2:9" x14ac:dyDescent="0.2">
      <c r="D57" s="138" t="s">
        <v>150</v>
      </c>
      <c r="E57" s="141"/>
      <c r="F57" s="141"/>
      <c r="G57" s="167" t="e">
        <f>Report!O95</f>
        <v>#DIV/0!</v>
      </c>
      <c r="H57" s="168"/>
    </row>
    <row r="58" spans="2:9" ht="6.75" customHeight="1" x14ac:dyDescent="0.2"/>
    <row r="59" spans="2:9" x14ac:dyDescent="0.2">
      <c r="B59" s="183" t="s">
        <v>116</v>
      </c>
    </row>
  </sheetData>
  <sheetProtection password="CB35" sheet="1" objects="1" scenarios="1" selectLockedCells="1"/>
  <mergeCells count="7">
    <mergeCell ref="H50:I50"/>
    <mergeCell ref="H49:I49"/>
    <mergeCell ref="H42:I42"/>
    <mergeCell ref="H43:I43"/>
    <mergeCell ref="H44:I44"/>
    <mergeCell ref="H48:I48"/>
    <mergeCell ref="H45:I45"/>
  </mergeCells>
  <phoneticPr fontId="2" type="noConversion"/>
  <printOptions horizontalCentered="1"/>
  <pageMargins left="0.5" right="0.5" top="0.5" bottom="0.5" header="0.5" footer="0.5"/>
  <pageSetup scale="9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3:G40"/>
  <sheetViews>
    <sheetView showZeros="0" zoomScaleNormal="100" workbookViewId="0">
      <selection activeCell="E26" sqref="E26:G26"/>
    </sheetView>
  </sheetViews>
  <sheetFormatPr defaultColWidth="18" defaultRowHeight="12.75" x14ac:dyDescent="0.2"/>
  <cols>
    <col min="1" max="1" width="1.42578125" style="3" customWidth="1"/>
    <col min="2" max="2" width="15.5703125" style="3" bestFit="1" customWidth="1"/>
    <col min="3" max="6" width="14.7109375" style="3" customWidth="1"/>
    <col min="7" max="7" width="14" style="3" customWidth="1"/>
    <col min="8" max="16384" width="18" style="3"/>
  </cols>
  <sheetData>
    <row r="3" spans="2:6" x14ac:dyDescent="0.2">
      <c r="B3" s="3" t="s">
        <v>156</v>
      </c>
      <c r="C3" s="3" t="e">
        <f>#REF!</f>
        <v>#REF!</v>
      </c>
    </row>
    <row r="5" spans="2:6" x14ac:dyDescent="0.2">
      <c r="B5" s="53" t="s">
        <v>154</v>
      </c>
      <c r="C5" s="53" t="s">
        <v>182</v>
      </c>
      <c r="D5" s="53" t="s">
        <v>183</v>
      </c>
      <c r="E5" s="53" t="s">
        <v>184</v>
      </c>
      <c r="F5" s="53" t="s">
        <v>185</v>
      </c>
    </row>
    <row r="6" spans="2:6" x14ac:dyDescent="0.2">
      <c r="B6" s="49">
        <f>Worksheet!D88</f>
        <v>0</v>
      </c>
      <c r="C6" s="49">
        <f>Worksheet!D89</f>
        <v>0</v>
      </c>
      <c r="D6" s="54" t="e">
        <f>C6/B6</f>
        <v>#DIV/0!</v>
      </c>
      <c r="E6" s="70">
        <f>Worksheet!D31</f>
        <v>0</v>
      </c>
      <c r="F6" s="55">
        <f>SUM(D19:D40)</f>
        <v>0</v>
      </c>
    </row>
    <row r="7" spans="2:6" x14ac:dyDescent="0.2">
      <c r="B7" s="79" t="s">
        <v>186</v>
      </c>
      <c r="C7" s="80" t="s">
        <v>187</v>
      </c>
      <c r="D7" s="79" t="s">
        <v>205</v>
      </c>
      <c r="E7" s="81" t="s">
        <v>188</v>
      </c>
      <c r="F7" s="82" t="s">
        <v>189</v>
      </c>
    </row>
    <row r="8" spans="2:6" x14ac:dyDescent="0.2">
      <c r="B8" s="56">
        <f>Worksheet!D91</f>
        <v>0</v>
      </c>
      <c r="C8" s="57">
        <f>Worksheet!C91</f>
        <v>0</v>
      </c>
      <c r="D8" s="55">
        <f>Worksheet!E91</f>
        <v>0</v>
      </c>
      <c r="E8" s="64"/>
      <c r="F8" s="65"/>
    </row>
    <row r="9" spans="2:6" x14ac:dyDescent="0.2">
      <c r="B9" s="56">
        <f>Worksheet!D92</f>
        <v>0</v>
      </c>
      <c r="C9" s="58">
        <f>Worksheet!C92</f>
        <v>0</v>
      </c>
      <c r="D9" s="59">
        <f>Worksheet!E92</f>
        <v>0</v>
      </c>
      <c r="E9" s="66"/>
      <c r="F9" s="67"/>
    </row>
    <row r="10" spans="2:6" x14ac:dyDescent="0.2">
      <c r="B10" s="56">
        <f>Worksheet!D93</f>
        <v>0</v>
      </c>
      <c r="C10" s="58">
        <f>Worksheet!C93</f>
        <v>0</v>
      </c>
      <c r="D10" s="59">
        <f>Worksheet!E93</f>
        <v>0</v>
      </c>
      <c r="E10" s="66"/>
      <c r="F10" s="67"/>
    </row>
    <row r="11" spans="2:6" x14ac:dyDescent="0.2">
      <c r="B11" s="56">
        <f>Worksheet!D94</f>
        <v>0</v>
      </c>
      <c r="C11" s="58">
        <f>Worksheet!C94</f>
        <v>0</v>
      </c>
      <c r="D11" s="59">
        <f>Worksheet!E94</f>
        <v>0</v>
      </c>
      <c r="E11" s="66"/>
      <c r="F11" s="67"/>
    </row>
    <row r="12" spans="2:6" x14ac:dyDescent="0.2">
      <c r="B12" s="56">
        <f>Worksheet!D95</f>
        <v>0</v>
      </c>
      <c r="C12" s="58">
        <f>Worksheet!C95</f>
        <v>0</v>
      </c>
      <c r="D12" s="59">
        <f>Worksheet!E95</f>
        <v>0</v>
      </c>
      <c r="E12" s="66"/>
      <c r="F12" s="67"/>
    </row>
    <row r="13" spans="2:6" x14ac:dyDescent="0.2">
      <c r="B13" s="56">
        <f>Worksheet!D96</f>
        <v>0</v>
      </c>
      <c r="C13" s="58">
        <f>Worksheet!C96</f>
        <v>0</v>
      </c>
      <c r="D13" s="59">
        <f>Worksheet!E96</f>
        <v>0</v>
      </c>
      <c r="E13" s="66"/>
      <c r="F13" s="67"/>
    </row>
    <row r="14" spans="2:6" x14ac:dyDescent="0.2">
      <c r="B14" s="56">
        <f>Worksheet!D97</f>
        <v>0</v>
      </c>
      <c r="C14" s="58">
        <f>Worksheet!C97</f>
        <v>0</v>
      </c>
      <c r="D14" s="59">
        <f>Worksheet!E97</f>
        <v>0</v>
      </c>
      <c r="E14" s="66"/>
      <c r="F14" s="67"/>
    </row>
    <row r="15" spans="2:6" x14ac:dyDescent="0.2">
      <c r="B15" s="60">
        <f>Worksheet!D98</f>
        <v>0</v>
      </c>
      <c r="C15" s="61">
        <f>Worksheet!C98</f>
        <v>0</v>
      </c>
      <c r="D15" s="62">
        <f>Worksheet!E98</f>
        <v>0</v>
      </c>
      <c r="E15" s="68"/>
      <c r="F15" s="69"/>
    </row>
    <row r="16" spans="2:6" x14ac:dyDescent="0.2">
      <c r="F16" s="47"/>
    </row>
    <row r="18" spans="2:7" x14ac:dyDescent="0.2">
      <c r="B18" s="79" t="s">
        <v>190</v>
      </c>
      <c r="C18" s="79" t="s">
        <v>187</v>
      </c>
      <c r="D18" s="79" t="s">
        <v>191</v>
      </c>
      <c r="E18" s="321" t="s">
        <v>192</v>
      </c>
      <c r="F18" s="322"/>
      <c r="G18" s="323"/>
    </row>
    <row r="19" spans="2:7" x14ac:dyDescent="0.2">
      <c r="B19" s="71">
        <v>1</v>
      </c>
      <c r="C19" s="63"/>
      <c r="D19" s="72"/>
      <c r="E19" s="318"/>
      <c r="F19" s="319"/>
      <c r="G19" s="320"/>
    </row>
    <row r="20" spans="2:7" x14ac:dyDescent="0.2">
      <c r="B20" s="71"/>
      <c r="C20" s="63"/>
      <c r="D20" s="63"/>
      <c r="E20" s="318"/>
      <c r="F20" s="319"/>
      <c r="G20" s="320"/>
    </row>
    <row r="21" spans="2:7" x14ac:dyDescent="0.2">
      <c r="B21" s="71"/>
      <c r="C21" s="63"/>
      <c r="D21" s="63"/>
      <c r="E21" s="318"/>
      <c r="F21" s="319"/>
      <c r="G21" s="320"/>
    </row>
    <row r="22" spans="2:7" x14ac:dyDescent="0.2">
      <c r="B22" s="71"/>
      <c r="C22" s="63"/>
      <c r="D22" s="63"/>
      <c r="E22" s="318"/>
      <c r="F22" s="319"/>
      <c r="G22" s="320"/>
    </row>
    <row r="23" spans="2:7" x14ac:dyDescent="0.2">
      <c r="B23" s="71"/>
      <c r="C23" s="63"/>
      <c r="D23" s="63"/>
      <c r="E23" s="318"/>
      <c r="F23" s="319"/>
      <c r="G23" s="320"/>
    </row>
    <row r="24" spans="2:7" x14ac:dyDescent="0.2">
      <c r="B24" s="71"/>
      <c r="C24" s="63"/>
      <c r="D24" s="63"/>
      <c r="E24" s="318"/>
      <c r="F24" s="319"/>
      <c r="G24" s="320"/>
    </row>
    <row r="25" spans="2:7" x14ac:dyDescent="0.2">
      <c r="B25" s="71"/>
      <c r="C25" s="63"/>
      <c r="D25" s="63"/>
      <c r="E25" s="318"/>
      <c r="F25" s="319"/>
      <c r="G25" s="320"/>
    </row>
    <row r="26" spans="2:7" x14ac:dyDescent="0.2">
      <c r="B26" s="71"/>
      <c r="C26" s="63"/>
      <c r="D26" s="63"/>
      <c r="E26" s="318"/>
      <c r="F26" s="319"/>
      <c r="G26" s="320"/>
    </row>
    <row r="27" spans="2:7" x14ac:dyDescent="0.2">
      <c r="B27" s="71"/>
      <c r="C27" s="63"/>
      <c r="D27" s="63"/>
      <c r="E27" s="318"/>
      <c r="F27" s="319"/>
      <c r="G27" s="320"/>
    </row>
    <row r="28" spans="2:7" x14ac:dyDescent="0.2">
      <c r="B28" s="71"/>
      <c r="C28" s="63"/>
      <c r="D28" s="63"/>
      <c r="E28" s="318"/>
      <c r="F28" s="319"/>
      <c r="G28" s="320"/>
    </row>
    <row r="29" spans="2:7" x14ac:dyDescent="0.2">
      <c r="B29" s="71"/>
      <c r="C29" s="63"/>
      <c r="D29" s="63"/>
      <c r="E29" s="318"/>
      <c r="F29" s="319"/>
      <c r="G29" s="320"/>
    </row>
    <row r="30" spans="2:7" x14ac:dyDescent="0.2">
      <c r="B30" s="71"/>
      <c r="C30" s="63"/>
      <c r="D30" s="63"/>
      <c r="E30" s="318"/>
      <c r="F30" s="319"/>
      <c r="G30" s="320"/>
    </row>
    <row r="31" spans="2:7" x14ac:dyDescent="0.2">
      <c r="B31" s="71"/>
      <c r="C31" s="63"/>
      <c r="D31" s="63"/>
      <c r="E31" s="318"/>
      <c r="F31" s="319"/>
      <c r="G31" s="320"/>
    </row>
    <row r="32" spans="2:7" x14ac:dyDescent="0.2">
      <c r="B32" s="71"/>
      <c r="C32" s="63"/>
      <c r="D32" s="63"/>
      <c r="E32" s="318"/>
      <c r="F32" s="319"/>
      <c r="G32" s="320"/>
    </row>
    <row r="33" spans="2:7" x14ac:dyDescent="0.2">
      <c r="B33" s="71"/>
      <c r="C33" s="63"/>
      <c r="D33" s="63"/>
      <c r="E33" s="318"/>
      <c r="F33" s="319"/>
      <c r="G33" s="320"/>
    </row>
    <row r="34" spans="2:7" x14ac:dyDescent="0.2">
      <c r="B34" s="71"/>
      <c r="C34" s="63"/>
      <c r="D34" s="63"/>
      <c r="E34" s="318"/>
      <c r="F34" s="319"/>
      <c r="G34" s="320"/>
    </row>
    <row r="35" spans="2:7" x14ac:dyDescent="0.2">
      <c r="B35" s="71"/>
      <c r="C35" s="63"/>
      <c r="D35" s="63"/>
      <c r="E35" s="318"/>
      <c r="F35" s="319"/>
      <c r="G35" s="320"/>
    </row>
    <row r="36" spans="2:7" x14ac:dyDescent="0.2">
      <c r="B36" s="71"/>
      <c r="C36" s="63"/>
      <c r="D36" s="63"/>
      <c r="E36" s="318"/>
      <c r="F36" s="319"/>
      <c r="G36" s="320"/>
    </row>
    <row r="37" spans="2:7" x14ac:dyDescent="0.2">
      <c r="B37" s="71"/>
      <c r="C37" s="63"/>
      <c r="D37" s="63"/>
      <c r="E37" s="318"/>
      <c r="F37" s="319"/>
      <c r="G37" s="320"/>
    </row>
    <row r="38" spans="2:7" x14ac:dyDescent="0.2">
      <c r="B38" s="71"/>
      <c r="C38" s="63"/>
      <c r="D38" s="63"/>
      <c r="E38" s="318"/>
      <c r="F38" s="319"/>
      <c r="G38" s="320"/>
    </row>
    <row r="39" spans="2:7" x14ac:dyDescent="0.2">
      <c r="B39" s="71"/>
      <c r="C39" s="63"/>
      <c r="D39" s="63"/>
      <c r="E39" s="318"/>
      <c r="F39" s="319"/>
      <c r="G39" s="320"/>
    </row>
    <row r="40" spans="2:7" x14ac:dyDescent="0.2">
      <c r="B40" s="71"/>
      <c r="C40" s="63"/>
      <c r="D40" s="63"/>
      <c r="E40" s="318"/>
      <c r="F40" s="319"/>
      <c r="G40" s="320"/>
    </row>
  </sheetData>
  <sheetProtection password="CB35" sheet="1" objects="1" scenarios="1" selectLockedCells="1"/>
  <mergeCells count="23">
    <mergeCell ref="E39:G39"/>
    <mergeCell ref="E40:G40"/>
    <mergeCell ref="E18:G18"/>
    <mergeCell ref="E19:G19"/>
    <mergeCell ref="E20:G20"/>
    <mergeCell ref="E21:G21"/>
    <mergeCell ref="E37:G37"/>
    <mergeCell ref="E38:G38"/>
    <mergeCell ref="E26:G26"/>
    <mergeCell ref="E27:G27"/>
    <mergeCell ref="E28:G28"/>
    <mergeCell ref="E29:G29"/>
    <mergeCell ref="E22:G22"/>
    <mergeCell ref="E23:G23"/>
    <mergeCell ref="E24:G24"/>
    <mergeCell ref="E25:G25"/>
    <mergeCell ref="E34:G34"/>
    <mergeCell ref="E35:G35"/>
    <mergeCell ref="E36:G36"/>
    <mergeCell ref="E30:G30"/>
    <mergeCell ref="E31:G31"/>
    <mergeCell ref="E32:G32"/>
    <mergeCell ref="E33:G33"/>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Index</vt:lpstr>
      <vt:lpstr>PropertyInfo</vt:lpstr>
      <vt:lpstr>IncomeDebt</vt:lpstr>
      <vt:lpstr>TaxExpenses</vt:lpstr>
      <vt:lpstr>UnitSumm</vt:lpstr>
      <vt:lpstr>CAP2$</vt:lpstr>
      <vt:lpstr>Report</vt:lpstr>
      <vt:lpstr>APOD</vt:lpstr>
      <vt:lpstr>RentRoll</vt:lpstr>
      <vt:lpstr>RentScen</vt:lpstr>
      <vt:lpstr>5YR</vt:lpstr>
      <vt:lpstr>UA</vt:lpstr>
      <vt:lpstr>Worksheet</vt:lpstr>
      <vt:lpstr>'5YR'!Print_Area</vt:lpstr>
      <vt:lpstr>APOD!Print_Area</vt:lpstr>
      <vt:lpstr>IncomeDebt!Print_Area</vt:lpstr>
      <vt:lpstr>Index!Print_Area</vt:lpstr>
      <vt:lpstr>PropertyInfo!Print_Area</vt:lpstr>
      <vt:lpstr>RentScen!Print_Area</vt:lpstr>
      <vt:lpstr>Report!Print_Area</vt:lpstr>
      <vt:lpstr>TaxExpenses!Print_Area</vt:lpstr>
      <vt:lpstr>UnitSumm!Print_Area</vt:lpstr>
      <vt:lpstr>Worksheet!Print_Area</vt:lpstr>
      <vt:lpstr>yes</vt:lpstr>
    </vt:vector>
  </TitlesOfParts>
  <Company>First American Title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Ariceaga</dc:creator>
  <cp:lastModifiedBy>Ariceaga, Hector</cp:lastModifiedBy>
  <cp:lastPrinted>2014-07-09T17:48:49Z</cp:lastPrinted>
  <dcterms:created xsi:type="dcterms:W3CDTF">2004-05-10T23:42:31Z</dcterms:created>
  <dcterms:modified xsi:type="dcterms:W3CDTF">2015-05-21T21:00:13Z</dcterms:modified>
</cp:coreProperties>
</file>